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1 (раздел 1)" sheetId="2" r:id="rId2"/>
    <sheet name="1 (раздел 2)" sheetId="3" r:id="rId3"/>
    <sheet name="1.1" sheetId="4" r:id="rId4"/>
    <sheet name="1.2" sheetId="5" r:id="rId5"/>
    <sheet name="1.2.1" sheetId="6" r:id="rId6"/>
    <sheet name="1.3" sheetId="7" r:id="rId7"/>
    <sheet name="1.4" sheetId="8" r:id="rId8"/>
    <sheet name="1.5 (1)" sheetId="9" r:id="rId9"/>
    <sheet name="1.5 (2)" sheetId="10" r:id="rId10"/>
    <sheet name="1.5 (3)" sheetId="11" r:id="rId11"/>
    <sheet name="1.5 (4)" sheetId="12" r:id="rId12"/>
    <sheet name="1.6" sheetId="13" r:id="rId13"/>
    <sheet name="2.1" sheetId="14" r:id="rId14"/>
    <sheet name="2.2" sheetId="15" r:id="rId15"/>
    <sheet name="2.3 (1)" sheetId="16" r:id="rId16"/>
    <sheet name="2.3 (2)" sheetId="17" r:id="rId17"/>
    <sheet name="2.4" sheetId="18" r:id="rId18"/>
    <sheet name="2.5 (1)" sheetId="19" r:id="rId19"/>
    <sheet name="2.5 (2)" sheetId="20" r:id="rId20"/>
    <sheet name="2.5 (3)" sheetId="21" r:id="rId21"/>
    <sheet name="2.5 (4)" sheetId="22" r:id="rId22"/>
    <sheet name="2.6 (1)" sheetId="23" r:id="rId23"/>
    <sheet name="2.6 (2)" sheetId="24" r:id="rId24"/>
    <sheet name="2.6 (3)" sheetId="25" r:id="rId25"/>
    <sheet name="2.6 (4)" sheetId="26" r:id="rId26"/>
    <sheet name="2.7" sheetId="27" r:id="rId27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<sst xmlns="http://schemas.openxmlformats.org/spreadsheetml/2006/main">
  <si>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
о результатах деятельности государственного учреждения, подведомственного
Министерству физической культуры и спорта Московской области, и об использовании
закрепленного за ним государственного имущества</t>
  </si>
  <si>
    <t>на 02.02.2024 г.</t>
  </si>
  <si>
    <t>КОДЫ</t>
  </si>
  <si>
    <t>Дата</t>
  </si>
  <si>
    <t>02.02.2024</t>
  </si>
  <si>
    <t>Учреждение</t>
  </si>
  <si>
    <t>Государственное бюджетное учреждение дополнительного образования Московской области «Спортивная школа олимпийского резерва по тяжёлой атлетике»</t>
  </si>
  <si>
    <t>по Сводному реестру</t>
  </si>
  <si>
    <t>46285344</t>
  </si>
  <si>
    <t>Тип учреждения</t>
  </si>
  <si>
    <t>02</t>
  </si>
  <si>
    <t>ИНН</t>
  </si>
  <si>
    <t>5027091420</t>
  </si>
  <si>
    <t>Наименование органа, осуществляющего функции и полномочия учредителя</t>
  </si>
  <si>
    <t>Министерство физической культуры и спорта Московской области</t>
  </si>
  <si>
    <t>КПП</t>
  </si>
  <si>
    <t>503601001</t>
  </si>
  <si>
    <t>Публично-правовое образование</t>
  </si>
  <si>
    <t>Московская область</t>
  </si>
  <si>
    <t>БК</t>
  </si>
  <si>
    <t>830</t>
  </si>
  <si>
    <t>Периодичность: годовая</t>
  </si>
  <si>
    <t>по ОКТМО</t>
  </si>
  <si>
    <t>46760000</t>
  </si>
  <si>
    <t>Раздел 1. Результаты деятельности</t>
  </si>
  <si>
    <t>1. Сведения о поступлениях и выплатах учреждения</t>
  </si>
  <si>
    <t>1.1. Сведения об оказываемых услугах, выполняемых работах сверх установленного государственного задания, а также выпускаемой продукции</t>
  </si>
  <si>
    <t>1.2.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</si>
  <si>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1.2.1. Сведения о кредиторской задолженности и обязательствах учреждения</t>
  </si>
  <si>
    <t>1.3. Сведения о просроченной кредиторской задолженности</t>
  </si>
  <si>
    <t>1.4. Сведения о задолженности по ущербу, недостачам, хищениям денежных средств и материальных ценностей</t>
  </si>
  <si>
    <t>1.5. Сведения о численности сотрудников и оплате труда</t>
  </si>
  <si>
    <t>1.6. Сведения о счетах учреждения, открытых в кредитных организациях</t>
  </si>
  <si>
    <t>Раздел 2. Использование имущества, закрепленного за учреждением</t>
  </si>
  <si>
    <t>2.1. Сведения о недвижимом имуществе, за исключением земельных участков, закрепленном на праве оперативного управления</t>
  </si>
  <si>
    <t>2.2. Сведения о земельных участках, предоставленных на праве постоянного (бессрочного) пользования</t>
  </si>
  <si>
    <t>2.3. Сведения о недвижимом имуществе, используемом по договору аренды</t>
  </si>
  <si>
    <t>2.4. Сведения о недвижимом имуществе, используемом по договору безвозмездного пользования (договору ссуды)</t>
  </si>
  <si>
    <t>2.5. Сведения об особо ценном движимом имуществе (за исключением транспортных средств)</t>
  </si>
  <si>
    <t>2.6. Сведения о транспортных средствах</t>
  </si>
  <si>
    <t>2.7. Сведения об имуществе, за исключением земельных участков, переданном в аренду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</si>
  <si>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</si>
  <si>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</si>
  <si>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</si>
  <si>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</si>
  <si>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</si>
  <si>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"__" __________ 20__ г.</t>
  </si>
  <si>
    <t>Подписано. Заверено ЭП.</t>
  </si>
  <si>
    <t>ФИО: Старцева Виктория Геннадьевна</t>
  </si>
  <si>
    <t>Должность: Директор</t>
  </si>
  <si>
    <t>Действует c 19.04.2023 17:03:00 по: 12.07.2024 17:03:00</t>
  </si>
  <si>
    <t>Серийный номер: 200A5B689BA3480BF818EEB871093317F37BA819</t>
  </si>
  <si>
    <t>Издатель: Казначейство России</t>
  </si>
  <si>
    <t>Время подписания: 26.03.2024 14:44:11</t>
  </si>
  <si>
    <t>Раздел 1. Результаты деятельности учреждения</t>
  </si>
  <si>
    <t>на "02" февраля 2024 г.</t>
  </si>
  <si>
    <t>02.02.24</t>
  </si>
  <si>
    <t>Орган, осуществляющий функции и полномочия учредителя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</si>
  <si>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</si>
  <si>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</si>
  <si>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</si>
  <si>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</si>
  <si>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</si>
  <si>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Наименование показателя</t>
  </si>
  <si>
    <t>Код строки</t>
  </si>
  <si>
    <t>Сумма поступлений</t>
  </si>
  <si>
    <t>Изменение, %</t>
  </si>
  <si>
    <t>Доля в общей сумме поступлений, %</t>
  </si>
  <si>
    <t>за 2023 год (за отчетный финансовый год)</t>
  </si>
  <si>
    <t>за 2022 год (за год,  предшествующий отчетному)</t>
  </si>
  <si>
    <t>1</t>
  </si>
  <si>
    <t>2</t>
  </si>
  <si>
    <t>3</t>
  </si>
  <si>
    <t>4</t>
  </si>
  <si>
    <t>5</t>
  </si>
  <si>
    <t>6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</si>
  <si>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</si>
  <si>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</si>
  <si>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</si>
  <si>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</si>
  <si>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</si>
  <si>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</si>
  <si>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</si>
  <si>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</si>
  <si>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</si>
  <si>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</si>
  <si>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 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</si>
  <si>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</si>
  <si>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</si>
  <si>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</si>
  <si>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</si>
  <si>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0600</t>
  </si>
  <si>
    <t>из них: 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</si>
  <si>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</si>
  <si>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</si>
  <si>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</si>
  <si>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всего</t>
  </si>
  <si>
    <t>0800</t>
  </si>
  <si>
    <t>в том числе: 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</si>
  <si>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</si>
  <si>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</si>
  <si>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0802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</si>
  <si>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</si>
  <si>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</si>
  <si>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</si>
  <si>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</si>
  <si>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</si>
  <si>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</si>
  <si>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</si>
  <si>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</si>
  <si>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</si>
  <si>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</si>
  <si>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</si>
  <si>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</si>
  <si>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</si>
  <si>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</si>
  <si>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</si>
  <si>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</si>
  <si>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</si>
  <si>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</si>
  <si>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</si>
  <si>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</si>
  <si>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</si>
  <si>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</si>
  <si>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</si>
  <si>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</si>
  <si>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</si>
  <si>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</si>
  <si>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</si>
  <si>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</si>
  <si>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</si>
  <si>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</si>
  <si>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</si>
  <si>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</si>
  <si>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</si>
  <si>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</si>
  <si>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Итого</t>
  </si>
  <si>
    <t>9000</t>
  </si>
  <si>
    <t>x</t>
  </si>
  <si>
    <t>100%</t>
  </si>
  <si>
    <t>Раздел 2.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</si>
  <si>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</si>
  <si>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</si>
  <si>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</si>
  <si>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государственного задания</t>
  </si>
  <si>
    <t>доля в общей сумме выплат, отраженных в графе 3, %</t>
  </si>
  <si>
    <t>за счет средств субсидии на иные цели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</si>
  <si>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</si>
  <si>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</si>
  <si>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</si>
  <si>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из них:</t>
  </si>
  <si>
    <t>из федерального бюджета</t>
  </si>
  <si>
    <t>из бюджетов субъектов Российской Федерации и местных бюджетов</t>
  </si>
  <si>
    <t>за счет средств, полученных от оказания услуг, выполнения работ, реализации продукции</t>
  </si>
  <si>
    <t>за счет безвозмездных поступлений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</si>
  <si>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</si>
  <si>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</si>
  <si>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</si>
  <si>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</si>
  <si>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</si>
  <si>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</si>
  <si>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</si>
  <si>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</si>
  <si>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</si>
  <si>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</si>
  <si>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</si>
  <si>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</si>
  <si>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</si>
  <si>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</si>
  <si>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</si>
  <si>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</si>
  <si>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</si>
  <si>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 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</si>
  <si>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</si>
  <si>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</si>
  <si>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</si>
  <si>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</si>
  <si>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</si>
  <si>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</si>
  <si>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</si>
  <si>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</si>
  <si>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</si>
  <si>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</si>
  <si>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</si>
  <si>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</si>
  <si>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</si>
  <si>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</si>
  <si>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</si>
  <si>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</si>
  <si>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</si>
  <si>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</si>
  <si>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</si>
  <si>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</si>
  <si>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</si>
  <si>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</si>
  <si>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</si>
  <si>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 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</si>
  <si>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</si>
  <si>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</si>
  <si>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</si>
  <si>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</si>
  <si>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</si>
  <si>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</si>
  <si>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</si>
  <si>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</si>
  <si>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</si>
  <si>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</si>
  <si>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</si>
  <si>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</si>
  <si>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</si>
  <si>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</si>
  <si>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 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</si>
  <si>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</si>
  <si>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</si>
  <si>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 перечисление денежных обеспечений</t>
  </si>
  <si>
    <t>перечисление денежных средств на депозитные счета</t>
  </si>
  <si>
    <t>(подпись)</t>
  </si>
  <si>
    <t>1.1. Сведения об оказываемых услугах, выполняемых работах 
сверх установленного государственного (муниципального) задания, а также выпускаемой продукции</t>
  </si>
  <si>
    <t>глава по БК</t>
  </si>
  <si>
    <t>Раздел 1. Сведения об услугах, оказываемых сверх установленного государственного задания</t>
  </si>
  <si>
    <t>Наименование оказываемых услуг</t>
  </si>
  <si>
    <t>Код по ОКВЭД</t>
  </si>
  <si>
    <t>Объем оказанных услуг</t>
  </si>
  <si>
    <t>Доход от оказания услуг, рубли</t>
  </si>
  <si>
    <t>Цена (тариф)</t>
  </si>
  <si>
    <t>Справочно: реквизиты акта, которым установлена цена (тариф)</t>
  </si>
  <si>
    <t>единица измерения</t>
  </si>
  <si>
    <t>всего</t>
  </si>
  <si>
    <t>кем издан (ФОИВ, учреждение)</t>
  </si>
  <si>
    <t>дата</t>
  </si>
  <si>
    <t>номер</t>
  </si>
  <si>
    <t>наименование</t>
  </si>
  <si>
    <t>код по ОКЕИ</t>
  </si>
  <si>
    <t>Раздел 2. Сведения о работах, выполняемых сверх установленного государственного задания</t>
  </si>
  <si>
    <t>Наименование выполняемых работ</t>
  </si>
  <si>
    <t>Объем выполненных работ</t>
  </si>
  <si>
    <t>Доход от выполнения работ, рубли</t>
  </si>
  <si>
    <t>Раздел 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</si>
  <si>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</si>
  <si>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</si>
  <si>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продукции, рубли</t>
  </si>
  <si>
    <t>(фамилия, инициалы)</t>
  </si>
  <si>
    <t>1.2. Сведения о доходах учреждения в виде прибыли, приходящейся на доли 
в уставных (складочных) капиталах хозяйственных товариществ и обществ, или дивидендов по акциям, принадлежащим учреждению</t>
  </si>
  <si>
    <t>Организация (предприятие)</t>
  </si>
  <si>
    <t>Сумма вложений в уставный капитал</t>
  </si>
  <si>
    <t>Доля в уставном капитале, %</t>
  </si>
  <si>
    <t>Вид вложений</t>
  </si>
  <si>
    <t>Задолженность перед учреждением по перечислению части прибыли (дивидендов) на начало года</t>
  </si>
  <si>
    <t>Доходы, подлежащие получению за отчетный период</t>
  </si>
  <si>
    <t>Задолженность перед учреждением по перечислению части прибыли (дивидендов) на конец отчетного периода</t>
  </si>
  <si>
    <t>код по ОКОПФ</t>
  </si>
  <si>
    <t>дата создания</t>
  </si>
  <si>
    <t>основной вид деятельности</t>
  </si>
  <si>
    <t>начислено, рублей</t>
  </si>
  <si>
    <t>поступило, рублей</t>
  </si>
  <si>
    <t>Объем кредиторской задолженности на начало года</t>
  </si>
  <si>
    <t>Объем кредиторской задолженности на конец отчетного периода</t>
  </si>
  <si>
    <t>Объем отложенных обязательств учреждения</t>
  </si>
  <si>
    <t>из нее срок оплаты наступил в отчетном финансовом году</t>
  </si>
  <si>
    <t>из нее срок оплаты наступает в: </t>
  </si>
  <si>
    <t>в том числе:</t>
  </si>
  <si>
    <t>1 квартале, всего</t>
  </si>
  <si>
    <t>из нее: в январе</t>
  </si>
  <si>
    <t>2 квартале</t>
  </si>
  <si>
    <t>3 квартале</t>
  </si>
  <si>
    <t>4 квартале</t>
  </si>
  <si>
    <t>в очередном финансовом году 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</si>
  <si>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</si>
  <si>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</si>
  <si>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</si>
  <si>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</si>
  <si>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</si>
  <si>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</si>
  <si>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2000</t>
  </si>
  <si>
    <t>По перечислению в бюджет, всего</t>
  </si>
  <si>
    <t>3000</t>
  </si>
  <si>
    <t>в том числе: по перечислению удержанного налога на доходы физических лиц</t>
  </si>
  <si>
    <t>3100</t>
  </si>
  <si>
    <t>по оплате страховых взносов на обязательные социальное страхование</t>
  </si>
  <si>
    <t>3200</t>
  </si>
  <si>
    <t>по оплате налогов, сборов, за исключением страховых взносов 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</si>
  <si>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</si>
  <si>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</si>
  <si>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</si>
  <si>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 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</si>
  <si>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</si>
  <si>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</si>
  <si>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</si>
  <si>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по софинансированию расходов</t>
  </si>
  <si>
    <t>3430</t>
  </si>
  <si>
    <t>По оплате товаров, работ, услуг, всего</t>
  </si>
  <si>
    <t>4000</t>
  </si>
  <si>
    <t>из них: по публичным договорам</t>
  </si>
  <si>
    <t>4100</t>
  </si>
  <si>
    <t>По оплате прочих расходов, всего</t>
  </si>
  <si>
    <t>5000</t>
  </si>
  <si>
    <t>из них: по выплатам, связанным с причинением вреда гражданам</t>
  </si>
  <si>
    <t>5100</t>
  </si>
  <si>
    <t>Объем просроченной кредиторской задолженности на начало года</t>
  </si>
  <si>
    <t>Предельно допустимые значения просроченной кредиторской задолженности</t>
  </si>
  <si>
    <t>Объем просроченной кредиторской задолженности на конец отчетного периода</t>
  </si>
  <si>
    <t>Изменение кредиторской задолженности</t>
  </si>
  <si>
    <t>Причина образования</t>
  </si>
  <si>
    <t>Меры, принимаемые 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</si>
  <si>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</si>
  <si>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</si>
  <si>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</si>
  <si>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</si>
  <si>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</si>
  <si>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процентах</t>
  </si>
  <si>
    <t>в абсолютных величинах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</si>
  <si>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</si>
  <si>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</si>
  <si>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</si>
  <si>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</si>
  <si>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из них: в связи с невыполнением государственного (муниципального) задания</t>
  </si>
  <si>
    <t>Остаток задолженности по возмещению ущерба 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</si>
  <si>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</si>
  <si>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</si>
  <si>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</si>
  <si>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по возмещению ущерба на конец отчетного периода</t>
  </si>
  <si>
    <t>из него на взыскании в службе судебных приставов</t>
  </si>
  <si>
    <t>из них взыскано с виновных лиц</t>
  </si>
  <si>
    <t>страховыми организациями</t>
  </si>
  <si>
    <t>из них в связи с прекращением взыскания по исполнительным листам</t>
  </si>
  <si>
    <t>виновные лица установлены</t>
  </si>
  <si>
    <t>виновные лица не установлены</t>
  </si>
  <si>
    <t>из них по решению суда</t>
  </si>
  <si>
    <t>Недостача, хищение денежных средств, всего</t>
  </si>
  <si>
    <t>в том числе: в связи с хищением (кражами)</t>
  </si>
  <si>
    <t>0110</t>
  </si>
  <si>
    <t>из них: возбуждено уголовных дел (находится в следственных органах)</t>
  </si>
  <si>
    <t>0111</t>
  </si>
  <si>
    <t>в связи с выявлением при обработке наличных денег денежных знаков, имеющих признаки подделки</t>
  </si>
  <si>
    <t>0120</t>
  </si>
  <si>
    <t>в связи с банкротством кредитной организации</t>
  </si>
  <si>
    <t>0130</t>
  </si>
  <si>
    <t>Ущерб имуществу (за исключением денежных средств)</t>
  </si>
  <si>
    <t>в том числе: 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</si>
  <si>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</si>
  <si>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</si>
  <si>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</si>
  <si>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</si>
  <si>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нанесением ущерба техническому состоянию объекта</t>
  </si>
  <si>
    <t>0230</t>
  </si>
  <si>
    <t>В связи с нарушением условий договоров (контрактов)</t>
  </si>
  <si>
    <t>в том числе: в связи с нарушением сроков (начислено пени, штрафов, неустойки)</t>
  </si>
  <si>
    <t>в связи с невыполнением условий о возврате предоплаты (аванса)</t>
  </si>
  <si>
    <t>0320</t>
  </si>
  <si>
    <t>Раздел 1. Сведения о численности сотрудников</t>
  </si>
  <si>
    <t>Группы персонала 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</si>
  <si>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</si>
  <si>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</si>
  <si>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гражданско-правового характера</t>
  </si>
  <si>
    <t>Штатная численность на конец отчетного периода</t>
  </si>
  <si>
    <t>установлено штатным расписанием</t>
  </si>
  <si>
    <t>из нее</t>
  </si>
  <si>
    <t>замещено</t>
  </si>
  <si>
    <t>вакантных должностей</t>
  </si>
  <si>
    <t>по основному месту работы</t>
  </si>
  <si>
    <t>по внутреннему совместительству (по совмещению должностей)</t>
  </si>
  <si>
    <t>по внешнему совместительству</t>
  </si>
  <si>
    <t>сотрудники учреждения</t>
  </si>
  <si>
    <t>физические лица, не являющиеся сотрудниками учреждения</t>
  </si>
  <si>
    <t>из нее по основным видам деятельности</t>
  </si>
  <si>
    <t>по основным видам деятельности</t>
  </si>
  <si>
    <t>Основной персонал, всего</t>
  </si>
  <si>
    <t>инструкторы-методисты, психологи</t>
  </si>
  <si>
    <t>педагогические работники общего образования</t>
  </si>
  <si>
    <t>1300</t>
  </si>
  <si>
    <t>тренеры (тренеры-преподаватели), спортсмены, спортсмены-инструкторы</t>
  </si>
  <si>
    <t>1400</t>
  </si>
  <si>
    <t>врачи</t>
  </si>
  <si>
    <t>1500</t>
  </si>
  <si>
    <t>средний медицинский персонал</t>
  </si>
  <si>
    <t>1600</t>
  </si>
  <si>
    <t>младший медицинский персонал</t>
  </si>
  <si>
    <t>1700</t>
  </si>
  <si>
    <t>Вспомогательный персонал, всего</t>
  </si>
  <si>
    <t>2100</t>
  </si>
  <si>
    <t>рабочие</t>
  </si>
  <si>
    <t>2200</t>
  </si>
  <si>
    <t>Административно-управленческий персонал, всего</t>
  </si>
  <si>
    <t>прочий персонал</t>
  </si>
  <si>
    <t>1800</t>
  </si>
  <si>
    <t>руководитель</t>
  </si>
  <si>
    <t>заместители руководителя</t>
  </si>
  <si>
    <t>руководители структурных подразделений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</si>
  <si>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</si>
  <si>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</si>
  <si>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</si>
  <si>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Начислено по договорам гражданско-правового характера, руб.</t>
  </si>
  <si>
    <t>Аналитическое распределение оплаты труда сотрудников по источникам финансового обеспечения, руб.</t>
  </si>
  <si>
    <t>по внутреннему совместительству (совмещению должностей)</t>
  </si>
  <si>
    <t>сотрудникам учреждения</t>
  </si>
  <si>
    <t>физическим лицам, не являющимися сотрудниками учреждения</t>
  </si>
  <si>
    <t>в том числе на условиях:</t>
  </si>
  <si>
    <t>за счет средств от приносящей доход деятельности</t>
  </si>
  <si>
    <t>полного рабочего времени</t>
  </si>
  <si>
    <t>неполного рабочего времени</t>
  </si>
  <si>
    <t>Основной персонал</t>
  </si>
  <si>
    <t>Вспомогательный персонал</t>
  </si>
  <si>
    <t>Административно-управленческий персонал</t>
  </si>
  <si>
    <t>21</t>
  </si>
  <si>
    <t>22</t>
  </si>
  <si>
    <t>23</t>
  </si>
  <si>
    <t>24</t>
  </si>
  <si>
    <t>25</t>
  </si>
  <si>
    <t>26</t>
  </si>
  <si>
    <t>27</t>
  </si>
  <si>
    <t>28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</si>
  <si>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</si>
  <si>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</si>
  <si>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</si>
  <si>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</si>
  <si>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</si>
  <si>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</si>
  <si>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</si>
  <si>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</si>
  <si>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</si>
  <si>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</si>
  <si>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</si>
  <si>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</si>
  <si>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</si>
  <si>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</si>
  <si>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Номер счета в кредитной организации</t>
  </si>
  <si>
    <t>Вид счета</t>
  </si>
  <si>
    <t>Реквизиты акта, в соответствии с которым открыт счет</t>
  </si>
  <si>
    <t>Остаток средств на счете на начало года</t>
  </si>
  <si>
    <t>Остаток средств на счете на конец отчетного периода</t>
  </si>
  <si>
    <t>вид акта</t>
  </si>
  <si>
    <t>Счета в кредитных организациях в иностранной валюте</t>
  </si>
  <si>
    <t>Счета в кредитных организациях в валюте Российской Федерации</t>
  </si>
  <si>
    <t>2.1 Сведения о недвижимом имуществе, за исключением земельных участков, 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</si>
  <si>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</si>
  <si>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</si>
  <si>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</si>
  <si>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</si>
  <si>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Уникальный код объекта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</si>
  <si>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</si>
  <si>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</si>
  <si>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</si>
  <si>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организациям (индивидуальным предпринимателям)</t>
  </si>
  <si>
    <t>Не используется</t>
  </si>
  <si>
    <t>Фактические расходы на содержание объекта недвижимого имущества (руб. в год)</t>
  </si>
  <si>
    <t>Наименование</t>
  </si>
  <si>
    <t>для осуществления основной деятельности</t>
  </si>
  <si>
    <t>для иных целей</t>
  </si>
  <si>
    <t>на основании договоров аренды</t>
  </si>
  <si>
    <t>на основании договоров безвозмездного пользования</t>
  </si>
  <si>
    <t>без оформления права пользования (с почасовой оплатой)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</si>
  <si>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</si>
  <si>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</si>
  <si>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</si>
  <si>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</si>
  <si>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в рамках государственного задания</t>
  </si>
  <si>
    <t>за плату сверх государственного задания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</si>
  <si>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</si>
  <si>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</si>
  <si>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</si>
  <si>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</si>
  <si>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4.1</t>
  </si>
  <si>
    <t>2.2 Сведения о земельных участках, предоставленных на праве постоянного (бессрочного) пользования</t>
  </si>
  <si>
    <t>Всего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</si>
  <si>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</si>
  <si>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</si>
  <si>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 (руб. в год)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</si>
  <si>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</si>
  <si>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</si>
  <si>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</si>
  <si>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на землю</t>
  </si>
  <si>
    <t>без оформления права пользования</t>
  </si>
  <si>
    <t>из них возмещается пользователями имущества</t>
  </si>
  <si>
    <t>2.3 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</si>
  <si>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</si>
  <si>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</si>
  <si>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</si>
  <si>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</si>
  <si>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</si>
  <si>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на содержание арендованного имущества руб./год</t>
  </si>
  <si>
    <t>Направление использования арендованного имущества</t>
  </si>
  <si>
    <t>Обоснование заключения договора аренды</t>
  </si>
  <si>
    <t>код по КИСЭ</t>
  </si>
  <si>
    <t>начала</t>
  </si>
  <si>
    <t>окончания</t>
  </si>
  <si>
    <t>за единицу меры руб./мес.</t>
  </si>
  <si>
    <t>за объект руб./год</t>
  </si>
  <si>
    <t>для осуществления иной деятельности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</si>
  <si>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</si>
  <si>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</si>
  <si>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на содержание объекта недвижимого имущества руб./год</t>
  </si>
  <si>
    <t>за единицу меры руб./час</t>
  </si>
  <si>
    <t>за объект руб./час</t>
  </si>
  <si>
    <t>всего за год руб.</t>
  </si>
  <si>
    <t>2.4 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</si>
  <si>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</si>
  <si>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</si>
  <si>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Направление использования объекта недвижимого имущества</t>
  </si>
  <si>
    <t>Обоснование заключения договора ссуды</t>
  </si>
  <si>
    <t>за единицу меры (руб/мес)</t>
  </si>
  <si>
    <t>Площадные объекты, всего</t>
  </si>
  <si>
    <t>1001</t>
  </si>
  <si>
    <t>Центр Культуры "Акрихин"</t>
  </si>
  <si>
    <t>Московская область, Богородский городской округ, пос. Зелёный ул. Школьная д.48 «Дом культуры пос. Зелёный» </t>
  </si>
  <si>
    <t>руб.</t>
  </si>
  <si>
    <t>1002</t>
  </si>
  <si>
    <t>Муниципальное бюджетное учреждение культуры "Центр Культуры "Акрихин"</t>
  </si>
  <si>
    <t>5031097320</t>
  </si>
  <si>
    <t>01.01.23</t>
  </si>
  <si>
    <t>31.12.23</t>
  </si>
  <si>
    <t>Для использования в целях осуществления образовательной деятельности по реализации дополнительных программ спортивной подготовки</t>
  </si>
  <si>
    <t>Дирекция спортивных сооружений Богородского городского округа</t>
  </si>
  <si>
    <t>Московская обл., г.Ногинск, ул,Санаторная, д.3</t>
  </si>
  <si>
    <t>1003</t>
  </si>
  <si>
    <t>Муниципальное автономное учреждение Дирекция спортивных сооружений Богородского городского округа</t>
  </si>
  <si>
    <t>5031132285</t>
  </si>
  <si>
    <t>Люберецкий дворец культуры</t>
  </si>
  <si>
    <t>Московская обл., г.Люберцы, Октябрьский пр-т,200</t>
  </si>
  <si>
    <t>1004</t>
  </si>
  <si>
    <t>Муниципальное учреждение культуры "Люберецкий дворец культуры" муниципального образования городской округ Люберцы Московской области</t>
  </si>
  <si>
    <t>5027122485</t>
  </si>
  <si>
    <t>01.07.23</t>
  </si>
  <si>
    <t>Нежилые помещения Администрации городского округа Электрогорск Московской области</t>
  </si>
  <si>
    <t>Московская обл., г,Электрогорск, ул.Кржижановского, д.12, корп.1</t>
  </si>
  <si>
    <t>1005</t>
  </si>
  <si>
    <t>Администрация городского округа Электрогорск Московской области</t>
  </si>
  <si>
    <t>5035010136</t>
  </si>
  <si>
    <t>07.12.22</t>
  </si>
  <si>
    <t>05.12.23</t>
  </si>
  <si>
    <t>Московская область, Богородский городской округ, г. Старая Купавна, ул. Большая Московская, д. 116</t>
  </si>
  <si>
    <t>1006</t>
  </si>
  <si>
    <t>Спортивный комплекс "Союз"</t>
  </si>
  <si>
    <t>Московская обл., г.Балашиха, ул.Советская, д,20</t>
  </si>
  <si>
    <t>1007</t>
  </si>
  <si>
    <t>Муниципальное бюджетное учреждение физической культуры и спорта городского округа Балашиха "Спортивный комплекс "Союз"</t>
  </si>
  <si>
    <t>5001041489</t>
  </si>
  <si>
    <t>30.12.23</t>
  </si>
  <si>
    <t>Спортивная школа "Спартак-Орехово"</t>
  </si>
  <si>
    <t>Московская обл., г.Орехово-Зуево, ул.Торфобрикетная, д.4</t>
  </si>
  <si>
    <t>1008</t>
  </si>
  <si>
    <t>Муниципальное учреждение "Спортивная школа "Спартак-Орехово" Орехово-Зуевского городского округа Московской области</t>
  </si>
  <si>
    <t>5034024231</t>
  </si>
  <si>
    <t>Спортивная школа олимпийского резерва</t>
  </si>
  <si>
    <t>Московская обл., Богородский городской округ, г.Ногинск, ул.Текстилей,31</t>
  </si>
  <si>
    <t>1009</t>
  </si>
  <si>
    <t>Муниципальное бюджетное учреждение "Спортивная школа олимпийского резерва"</t>
  </si>
  <si>
    <t>5031097714</t>
  </si>
  <si>
    <t>01.12.22</t>
  </si>
  <si>
    <t>31.12.25</t>
  </si>
  <si>
    <t>Городской центр спорта</t>
  </si>
  <si>
    <t>Московская обл., Ленинский городской округ, г.Видное, ул.Советская, д.46</t>
  </si>
  <si>
    <t>1010</t>
  </si>
  <si>
    <t>Муниципальное бюджетное учреждение "Городской центр спорта"</t>
  </si>
  <si>
    <t>5003084199</t>
  </si>
  <si>
    <t>31.12.24</t>
  </si>
  <si>
    <t>МОУ "СОШ №5"</t>
  </si>
  <si>
    <t>Московская обл., г.Электросталь, ул.Ялагина, д.22а</t>
  </si>
  <si>
    <t>1011</t>
  </si>
  <si>
    <t>Муниципальное общеобразовательное учреждение "Средняя общеобразовательная школа №5"</t>
  </si>
  <si>
    <t>5053003082</t>
  </si>
  <si>
    <t>2.5 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</si>
  <si>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</si>
  <si>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Наименование показателя 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</si>
  <si>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</si>
  <si>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</si>
  <si>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</si>
  <si>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</si>
  <si>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</si>
  <si>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</si>
  <si>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</si>
  <si>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</si>
  <si>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</si>
  <si>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</si>
  <si>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>в том числе: для основной деятельности</t>
  </si>
  <si>
    <t>из них: 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</si>
  <si>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</si>
  <si>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</si>
  <si>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</si>
  <si>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</si>
  <si>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Хозяйственный и производственный инвентарь</t>
  </si>
  <si>
    <t>3110</t>
  </si>
  <si>
    <t>Прочие основные средства</t>
  </si>
  <si>
    <t>4110</t>
  </si>
  <si>
    <t>4200</t>
  </si>
  <si>
    <t>Фактический срок использования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</si>
  <si>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</si>
  <si>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</si>
  <si>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</si>
  <si>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</si>
  <si>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</si>
  <si>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</si>
  <si>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ед.</t>
  </si>
  <si>
    <t>балансовая стоимость, руб.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</si>
  <si>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</si>
  <si>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</si>
  <si>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</si>
  <si>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</si>
  <si>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</si>
  <si>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</si>
  <si>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</si>
  <si>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</si>
  <si>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</si>
  <si>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</si>
  <si>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Раздел 2. Сведения о расходах на содержание особо ценного движимого имущества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</si>
  <si>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</si>
  <si>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</si>
  <si>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</si>
  <si>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</si>
  <si>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</si>
  <si>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</si>
  <si>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</si>
  <si>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</si>
  <si>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</si>
  <si>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</si>
  <si>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расходы на добровольное страхование</t>
  </si>
  <si>
    <t>2.6 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</si>
  <si>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</si>
  <si>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</si>
  <si>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</si>
  <si>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</si>
  <si>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</si>
  <si>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</si>
  <si>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</si>
  <si>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</si>
  <si>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</si>
  <si>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в том числе: средней стоимостью менее 3 млн. руб., с года выпуска которых прошло не более 3 лет</t>
  </si>
  <si>
    <t>1101</t>
  </si>
  <si>
    <t>средней стоимостью менее 3 млн. руб., с года выпуска которых прошло более 3 лет</t>
  </si>
  <si>
    <t>1102</t>
  </si>
  <si>
    <t>ср. стоимостью от 3 млн. до 5 млн. руб. включительно, с года выпуска которых прошло не более 3 лет</t>
  </si>
  <si>
    <t>1103</t>
  </si>
  <si>
    <t>ср. стоимостью от 3 млн. до 5 млн. руб. включительно, с года выпуска которых прошло более 3 лет</t>
  </si>
  <si>
    <t>1104</t>
  </si>
  <si>
    <t>ср. стоимостью от 5 млн. до 10 млн. руб. включительно, с года выпуска которых прошло не более 3 лет</t>
  </si>
  <si>
    <t>1105</t>
  </si>
  <si>
    <t>ср. стоимостью от 5 млн. до 10 млн. руб. включительно, с года выпуска которых прошло более 3 лет</t>
  </si>
  <si>
    <t>1106</t>
  </si>
  <si>
    <t>ср. стоимостью от 10 млн. до 15 млн. руб. включительно</t>
  </si>
  <si>
    <t>1107</t>
  </si>
  <si>
    <t>ср. стоимостью от 15 млн. руб.</t>
  </si>
  <si>
    <t>1108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</si>
  <si>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</si>
  <si>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</si>
  <si>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</si>
  <si>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</si>
  <si>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</si>
  <si>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</si>
  <si>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 на пневматическом и гусеничном ходу</t>
  </si>
  <si>
    <t>мотоциклы, мотороллеры</t>
  </si>
  <si>
    <t>1900</t>
  </si>
  <si>
    <t>велосипеды</t>
  </si>
  <si>
    <t>1950</t>
  </si>
  <si>
    <t>Воздушные судна</t>
  </si>
  <si>
    <t>самолеты, всего</t>
  </si>
  <si>
    <t>в том числе: самолеты пассажирские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</si>
  <si>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</si>
  <si>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</si>
  <si>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</si>
  <si>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</si>
  <si>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</si>
  <si>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</si>
  <si>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</si>
  <si>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</si>
  <si>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</si>
  <si>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</si>
  <si>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в том числе: вертолеты пассажирские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</si>
  <si>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</si>
  <si>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</si>
  <si>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</si>
  <si>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</si>
  <si>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</si>
  <si>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</si>
  <si>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</si>
  <si>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</si>
  <si>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</si>
  <si>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</si>
  <si>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</si>
  <si>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</si>
  <si>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</si>
  <si>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</si>
  <si>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</si>
  <si>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</si>
  <si>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</si>
  <si>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</si>
  <si>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</si>
  <si>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</si>
  <si>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</si>
  <si>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</si>
  <si>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</si>
  <si>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</si>
  <si>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</si>
  <si>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</si>
  <si>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</si>
  <si>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в связи с аварийным состоянием (требуется ремонт)</t>
  </si>
  <si>
    <t>в связи с аварийным состоянием (подлежит списанию)</t>
  </si>
  <si>
    <t>излишнее имущество (подлежит передаче 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</si>
  <si>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</si>
  <si>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</si>
  <si>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</si>
  <si>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</si>
  <si>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иных целях</t>
  </si>
  <si>
    <t>в оперативном управлении учреждения, ед.</t>
  </si>
  <si>
    <t>по договорам аренды, ед.</t>
  </si>
  <si>
    <t>по договорам безвозмездного пользования, ед.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</si>
  <si>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</si>
  <si>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</si>
  <si>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за отчетный период</t>
  </si>
  <si>
    <t>на обслуживание транспортных средств</t>
  </si>
  <si>
    <t>содержание гаражей</t>
  </si>
  <si>
    <t>уплата транспортного налога</t>
  </si>
  <si>
    <t>расходы на горюче-смазочные материалы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</si>
  <si>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</si>
  <si>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</si>
  <si>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</si>
  <si>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техобслуживание сторонними организациями</t>
  </si>
  <si>
    <t>аренда гаражей, парковочных мест</t>
  </si>
  <si>
    <t>водителей</t>
  </si>
  <si>
    <t>обслуживающего персонала гаражей</t>
  </si>
  <si>
    <t>административного персонала гаражей</t>
  </si>
  <si>
    <t>2.7 Сведения об имуществе, за исключением земельных участков, переданном в аренду</t>
  </si>
  <si>
    <t>Вид объекта</t>
  </si>
  <si>
    <t>Объем переданного имущества</t>
  </si>
  <si>
    <t>Направление использования</t>
  </si>
  <si>
    <t>Комментарий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</si>
</sst>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10"/>
      <name val="PT Astra Serif"/>
      <color rgb="FF0000ff"/>
    </font>
    <font>
      <b/>
      <sz val="10"/>
      <name val="PT Astra Serif"/>
      <color rgb="FF0000ff"/>
    </font>
    <font>
      <b/>
      <sz val="10"/>
      <name val="PT Astra Serif"/>
      <color rgb="FF0000ff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1d1d1d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right" vertical="center" wrapText="1"/>
    </xf>
    <xf numFmtId="0" fontId="9" fillId="11" borderId="9" applyBorder="0">
      <alignment horizontal="righ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top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bottom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4" fontId="7" fillId="9" borderId="7" applyBorder="0">
      <alignment horizontal="right" vertical="center" wrapText="1" indent="1"/>
    </xf>
    <xf numFmtId="4" fontId="8" fillId="10" borderId="8" applyBorder="0">
      <alignment horizontal="right" vertical="center" wrapText="1" indent="1"/>
    </xf>
    <xf numFmtId="0" fontId="9" fillId="11" borderId="9" applyBorder="0">
      <alignment horizontal="righ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top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bottom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4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center" vertical="center" wrapText="1"/>
    </xf>
  </cellXfs>
  <cellStyles>
    <cellStyle name="Normal" xfId="0" builtinId="0" customBuiltin="1"/>
    <cellStyle name="title" xfId="1"/>
    <cellStyle name="bold_left_str" xfId="2"/>
    <cellStyle name="bold_center_str" xfId="3"/>
    <cellStyle name="bold_border_center_str" xfId="4"/>
    <cellStyle name="border_center_str" xfId="5"/>
    <cellStyle name="border_left_str" xfId="6"/>
    <cellStyle name="border_right_num" xfId="7"/>
    <cellStyle name="bold_border_right_num" xfId="8"/>
    <cellStyle name="border_rigth_str" xfId="9"/>
    <cellStyle name="left_str" xfId="10"/>
    <cellStyle name="center_str" xfId="11"/>
    <cellStyle name="border_top_center_str" xfId="12"/>
    <cellStyle name="center_str8" xfId="13"/>
    <cellStyle name="center_bottom_str8" xfId="14"/>
    <cellStyle name="bottom_center_str" xfId="15"/>
    <cellStyle name="bottom_left_str" xfId="16"/>
    <cellStyle name="bold_ecp1" xfId="17"/>
    <cellStyle name="bold_ecp2" xfId="18"/>
    <cellStyle name="bold_ecp3" xfId="19"/>
    <cellStyle name="right_str" xfId="20"/>
    <cellStyle name="bold_right_str" xfId="21"/>
    <cellStyle name="border_right_str" xfId="22"/>
    <cellStyle name="bold_border_right_num" xfId="23"/>
    <cellStyle name="bold_border_left_str" xfId="24"/>
    <cellStyle name="bold_border_center_str" xfId="25"/>
    <cellStyle name="bold_border_right_str" xfId="26"/>
    <cellStyle name="table_head" xfId="27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Relationship Id="rId10" Type="http://schemas.openxmlformats.org/officeDocument/2006/relationships/worksheet" Target="worksheets/sheet10.xml" />
<Relationship Id="rId11" Type="http://schemas.openxmlformats.org/officeDocument/2006/relationships/worksheet" Target="worksheets/sheet11.xml" />
<Relationship Id="rId12" Type="http://schemas.openxmlformats.org/officeDocument/2006/relationships/worksheet" Target="worksheets/sheet12.xml" />
<Relationship Id="rId13" Type="http://schemas.openxmlformats.org/officeDocument/2006/relationships/worksheet" Target="worksheets/sheet13.xml" />
<Relationship Id="rId14" Type="http://schemas.openxmlformats.org/officeDocument/2006/relationships/worksheet" Target="worksheets/sheet14.xml" />
<Relationship Id="rId15" Type="http://schemas.openxmlformats.org/officeDocument/2006/relationships/worksheet" Target="worksheets/sheet15.xml" />
<Relationship Id="rId16" Type="http://schemas.openxmlformats.org/officeDocument/2006/relationships/worksheet" Target="worksheets/sheet16.xml" />
<Relationship Id="rId17" Type="http://schemas.openxmlformats.org/officeDocument/2006/relationships/worksheet" Target="worksheets/sheet17.xml" />
<Relationship Id="rId18" Type="http://schemas.openxmlformats.org/officeDocument/2006/relationships/worksheet" Target="worksheets/sheet18.xml" />
<Relationship Id="rId19" Type="http://schemas.openxmlformats.org/officeDocument/2006/relationships/worksheet" Target="worksheets/sheet19.xml" />
<Relationship Id="rId20" Type="http://schemas.openxmlformats.org/officeDocument/2006/relationships/worksheet" Target="worksheets/sheet20.xml" />
<Relationship Id="rId21" Type="http://schemas.openxmlformats.org/officeDocument/2006/relationships/worksheet" Target="worksheets/sheet21.xml" />
<Relationship Id="rId22" Type="http://schemas.openxmlformats.org/officeDocument/2006/relationships/worksheet" Target="worksheets/sheet22.xml" />
<Relationship Id="rId23" Type="http://schemas.openxmlformats.org/officeDocument/2006/relationships/worksheet" Target="worksheets/sheet23.xml" />
<Relationship Id="rId24" Type="http://schemas.openxmlformats.org/officeDocument/2006/relationships/worksheet" Target="worksheets/sheet24.xml" />
<Relationship Id="rId25" Type="http://schemas.openxmlformats.org/officeDocument/2006/relationships/worksheet" Target="worksheets/sheet25.xml" />
<Relationship Id="rId26" Type="http://schemas.openxmlformats.org/officeDocument/2006/relationships/worksheet" Target="worksheets/sheet26.xml" />
<Relationship Id="rId27" Type="http://schemas.openxmlformats.org/officeDocument/2006/relationships/worksheet" Target="worksheets/sheet27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4" width="28.65" customWidth="1"/>
    <col min="5" max="5" width="9.55" customWidth="1"/>
    <col min="6" max="9" width="28.65" customWidth="1"/>
  </cols>
  <sheetData>
    <row r="1" ht="20" customHeight="1">
</row>
    <row r="2" ht="100" customHeight="1">
      <c r="A2" s="1" t="s">
        <v>0</v>
      </c>
      <c r="B2" s="1"/>
      <c r="C2" s="1"/>
      <c r="D2" s="1"/>
      <c r="E2" s="1"/>
      <c r="F2" s="1"/>
      <c r="G2" s="1"/>
    </row>
    <row r="3" ht="30" customHeight="1">
      <c r="A3" s="1" t="s">
        <v>1</v>
      </c>
      <c r="B3" s="1"/>
      <c r="C3" s="1"/>
      <c r="D3" s="1"/>
      <c r="E3" s="1"/>
      <c r="F3" s="1"/>
      <c r="G3" s="1"/>
    </row>
    <row r="4" ht="20" customHeight="1">
      <c r="A4" s="0"/>
      <c r="B4" s="0"/>
      <c r="C4" s="0"/>
      <c r="D4" s="0"/>
      <c r="E4" s="0"/>
      <c r="F4" s="0"/>
      <c r="G4" s="5" t="s">
        <v>2</v>
      </c>
    </row>
    <row r="5" ht="40" customHeight="1">
      <c r="A5" s="0"/>
      <c r="B5" s="0"/>
      <c r="C5" s="0"/>
      <c r="D5" s="0"/>
      <c r="E5" s="0"/>
      <c r="F5" s="11" t="s">
        <v>3</v>
      </c>
      <c r="G5" s="5" t="s">
        <v>4</v>
      </c>
    </row>
    <row r="6" ht="40" customHeight="1">
      <c r="A6" s="10" t="s">
        <v>5</v>
      </c>
      <c r="B6" s="10"/>
      <c r="C6" s="10" t="s">
        <v>6</v>
      </c>
      <c r="D6" s="10"/>
      <c r="E6" s="0"/>
      <c r="F6" s="11" t="s">
        <v>7</v>
      </c>
      <c r="G6" s="5" t="s">
        <v>8</v>
      </c>
    </row>
    <row r="7" ht="40" customHeight="1">
      <c r="A7" s="10" t="s">
        <v>9</v>
      </c>
      <c r="B7" s="10"/>
      <c r="C7" s="10" t="s">
        <v>10</v>
      </c>
      <c r="D7" s="10"/>
      <c r="E7" s="0"/>
      <c r="F7" s="11" t="s">
        <v>11</v>
      </c>
      <c r="G7" s="5" t="s">
        <v>12</v>
      </c>
    </row>
    <row r="8" ht="40" customHeight="1">
      <c r="A8" s="10" t="s">
        <v>13</v>
      </c>
      <c r="B8" s="10"/>
      <c r="C8" s="10" t="s">
        <v>14</v>
      </c>
      <c r="D8" s="10"/>
      <c r="E8" s="0"/>
      <c r="F8" s="11" t="s">
        <v>15</v>
      </c>
      <c r="G8" s="5" t="s">
        <v>16</v>
      </c>
    </row>
    <row r="9" ht="40" customHeight="1">
      <c r="A9" s="10" t="s">
        <v>17</v>
      </c>
      <c r="B9" s="10"/>
      <c r="C9" s="10" t="s">
        <v>18</v>
      </c>
      <c r="D9" s="10"/>
      <c r="E9" s="0"/>
      <c r="F9" s="11" t="s">
        <v>19</v>
      </c>
      <c r="G9" s="5" t="s">
        <v>20</v>
      </c>
    </row>
    <row r="10" ht="40" customHeight="1">
      <c r="A10" s="10" t="s">
        <v>21</v>
      </c>
      <c r="B10" s="10"/>
      <c r="C10" s="10"/>
      <c r="D10" s="10"/>
      <c r="E10" s="0"/>
      <c r="F10" s="11" t="s">
        <v>22</v>
      </c>
      <c r="G10" s="5" t="s">
        <v>23</v>
      </c>
    </row>
    <row r="11" ht="40" customHeight="1">
</row>
    <row r="12" ht="20" customHeight="1">
      <c r="A12" s="16" t="s">
        <v>24</v>
      </c>
      <c r="B12" s="16"/>
      <c r="C12" s="16"/>
      <c r="D12" s="16"/>
      <c r="E12" s="16"/>
      <c r="F12" s="16"/>
      <c r="G12" s="16"/>
    </row>
    <row r="13" ht="20" customHeight="1">
      <c r="A13" s="16" t="s">
        <v>25</v>
      </c>
      <c r="B13" s="16"/>
      <c r="C13" s="16"/>
      <c r="D13" s="16"/>
      <c r="E13" s="16"/>
      <c r="F13" s="16"/>
      <c r="G13" s="16"/>
    </row>
    <row r="14" ht="20" customHeight="1">
      <c r="A14" s="16" t="s">
        <v>26</v>
      </c>
      <c r="B14" s="16"/>
      <c r="C14" s="16"/>
      <c r="D14" s="16"/>
      <c r="E14" s="16"/>
      <c r="F14" s="16"/>
      <c r="G14" s="16"/>
    </row>
    <row r="15" ht="20" customHeight="1">
      <c r="A15" s="16" t="s">
        <v>27</v>
      </c>
      <c r="B15" s="16"/>
      <c r="C15" s="16"/>
      <c r="D15" s="16"/>
      <c r="E15" s="16"/>
      <c r="F15" s="16"/>
      <c r="G15" s="16"/>
    </row>
    <row r="16" ht="20" customHeight="1">
      <c r="A16" s="16" t="s">
        <v>28</v>
      </c>
      <c r="B16" s="16"/>
      <c r="C16" s="16"/>
      <c r="D16" s="16"/>
      <c r="E16" s="16"/>
      <c r="F16" s="16"/>
      <c r="G16" s="16"/>
    </row>
    <row r="17" ht="20" customHeight="1">
      <c r="A17" s="16" t="s">
        <v>29</v>
      </c>
      <c r="B17" s="16"/>
      <c r="C17" s="16"/>
      <c r="D17" s="16"/>
      <c r="E17" s="16"/>
      <c r="F17" s="16"/>
      <c r="G17" s="16"/>
    </row>
    <row r="18" ht="20" customHeight="1">
      <c r="A18" s="16" t="s">
        <v>30</v>
      </c>
      <c r="B18" s="16"/>
      <c r="C18" s="16"/>
      <c r="D18" s="16"/>
      <c r="E18" s="16"/>
      <c r="F18" s="16"/>
      <c r="G18" s="16"/>
    </row>
    <row r="19" ht="20" customHeight="1">
      <c r="A19" s="16" t="s">
        <v>31</v>
      </c>
      <c r="B19" s="16"/>
      <c r="C19" s="16"/>
      <c r="D19" s="16"/>
      <c r="E19" s="16"/>
      <c r="F19" s="16"/>
      <c r="G19" s="16"/>
    </row>
    <row r="20" ht="20" customHeight="1">
      <c r="A20" s="16" t="s">
        <v>32</v>
      </c>
      <c r="B20" s="16"/>
      <c r="C20" s="16"/>
      <c r="D20" s="16"/>
      <c r="E20" s="16"/>
      <c r="F20" s="16"/>
      <c r="G20" s="16"/>
    </row>
    <row r="21" ht="20" customHeight="1">
      <c r="A21" s="16" t="s">
        <v>33</v>
      </c>
      <c r="B21" s="16"/>
      <c r="C21" s="16"/>
      <c r="D21" s="16"/>
      <c r="E21" s="16"/>
      <c r="F21" s="16"/>
      <c r="G21" s="16"/>
    </row>
    <row r="22" ht="20" customHeight="1">
      <c r="A22" s="16" t="s">
        <v>34</v>
      </c>
      <c r="B22" s="16"/>
      <c r="C22" s="16"/>
      <c r="D22" s="16"/>
      <c r="E22" s="16"/>
      <c r="F22" s="16"/>
      <c r="G22" s="16"/>
    </row>
    <row r="23" ht="20" customHeight="1">
      <c r="A23" s="16" t="s">
        <v>35</v>
      </c>
      <c r="B23" s="16"/>
      <c r="C23" s="16"/>
      <c r="D23" s="16"/>
      <c r="E23" s="16"/>
      <c r="F23" s="16"/>
      <c r="G23" s="16"/>
    </row>
    <row r="24" ht="20" customHeight="1">
      <c r="A24" s="16" t="s">
        <v>36</v>
      </c>
      <c r="B24" s="16"/>
      <c r="C24" s="16"/>
      <c r="D24" s="16"/>
      <c r="E24" s="16"/>
      <c r="F24" s="16"/>
      <c r="G24" s="16"/>
    </row>
    <row r="25" ht="20" customHeight="1">
      <c r="A25" s="16" t="s">
        <v>37</v>
      </c>
      <c r="B25" s="16"/>
      <c r="C25" s="16"/>
      <c r="D25" s="16"/>
      <c r="E25" s="16"/>
      <c r="F25" s="16"/>
      <c r="G25" s="16"/>
    </row>
    <row r="26" ht="20" customHeight="1">
      <c r="A26" s="16" t="s">
        <v>38</v>
      </c>
      <c r="B26" s="16"/>
      <c r="C26" s="16"/>
      <c r="D26" s="16"/>
      <c r="E26" s="16"/>
      <c r="F26" s="16"/>
      <c r="G26" s="16"/>
    </row>
    <row r="27" ht="20" customHeight="1">
      <c r="A27" s="16" t="s">
        <v>39</v>
      </c>
      <c r="B27" s="16"/>
      <c r="C27" s="16"/>
      <c r="D27" s="16"/>
      <c r="E27" s="16"/>
      <c r="F27" s="16"/>
      <c r="G27" s="16"/>
    </row>
    <row r="28" ht="20" customHeight="1">
      <c r="A28" s="16" t="s">
        <v>40</v>
      </c>
      <c r="B28" s="16"/>
      <c r="C28" s="16"/>
      <c r="D28" s="16"/>
      <c r="E28" s="16"/>
      <c r="F28" s="16"/>
      <c r="G28" s="16"/>
    </row>
    <row r="29" ht="15" customHeight="1">
</row>
    <row r="30" ht="40" customHeight="1">
      <c r="A30" s="10" t="s">
        <v>41</v>
      </c>
      <c r="B30" s="15"/>
      <c r="C30" s="0"/>
      <c r="D30" s="15"/>
    </row>
    <row r="31" ht="20" customHeight="1">
      <c r="A31" s="0"/>
      <c r="B31" s="11" t="s">
        <v>42</v>
      </c>
      <c r="C31" s="0"/>
      <c r="D31" s="11" t="s">
        <v>43</v>
      </c>
    </row>
    <row r="32" ht="40" customHeight="1">
      <c r="A32" s="10" t="s">
        <v>44</v>
      </c>
      <c r="B32" s="15"/>
      <c r="C32" s="0"/>
      <c r="D32" s="15"/>
    </row>
    <row r="33" ht="20" customHeight="1">
      <c r="A33" s="0"/>
      <c r="B33" s="11" t="s">
        <v>42</v>
      </c>
      <c r="C33" s="0"/>
      <c r="D33" s="11" t="s">
        <v>45</v>
      </c>
    </row>
    <row r="34" ht="20" customHeight="1">
      <c r="A34" s="10" t="s">
        <v>46</v>
      </c>
      <c r="B34" s="10"/>
    </row>
    <row r="35" ht="20" customHeight="1">
</row>
    <row r="36" ht="20" customHeight="1">
      <c r="A36" s="17" t="s">
        <v>47</v>
      </c>
      <c r="B36" s="17"/>
      <c r="C36" s="17"/>
      <c r="D36" s="17"/>
    </row>
    <row r="37" ht="20" customHeight="1">
      <c r="A37" s="18" t="s">
        <v>48</v>
      </c>
      <c r="B37" s="18"/>
      <c r="C37" s="18"/>
      <c r="D37" s="18"/>
    </row>
    <row r="38" ht="20" customHeight="1">
      <c r="A38" s="18" t="s">
        <v>49</v>
      </c>
      <c r="B38" s="18"/>
      <c r="C38" s="18"/>
      <c r="D38" s="18"/>
    </row>
    <row r="39" ht="20" customHeight="1">
      <c r="A39" s="18" t="s">
        <v>50</v>
      </c>
      <c r="B39" s="18"/>
      <c r="C39" s="18"/>
      <c r="D39" s="18"/>
    </row>
    <row r="40" ht="20" customHeight="1">
      <c r="A40" s="18" t="s">
        <v>51</v>
      </c>
      <c r="B40" s="18"/>
      <c r="C40" s="18"/>
      <c r="D40" s="18"/>
    </row>
    <row r="41" ht="20" customHeight="1">
      <c r="A41" s="18" t="s">
        <v>52</v>
      </c>
      <c r="B41" s="18"/>
      <c r="C41" s="18"/>
      <c r="D41" s="18"/>
    </row>
    <row r="42" ht="20" customHeight="1">
      <c r="A42" s="19" t="s">
        <v>53</v>
      </c>
      <c r="B42" s="19"/>
      <c r="C42" s="19"/>
      <c r="D42" s="19"/>
    </row>
  </sheetData>
  <sheetProtection password="F590" sheet="1" objects="1" scenarios="1"/>
  <mergeCells>
    <mergeCell ref="A2:G2"/>
    <mergeCell ref="A3:G3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2:G12"/>
    <mergeCell ref="A13:G13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34:B34"/>
    <mergeCell ref="A36:D36"/>
    <mergeCell ref="A37:D37"/>
    <mergeCell ref="A38:D38"/>
    <mergeCell ref="A39:D39"/>
    <mergeCell ref="A40:D40"/>
    <mergeCell ref="A41:D41"/>
    <mergeCell ref="A42:D42"/>
  </mergeCells>
  <phoneticPr fontId="0" type="noConversion"/>
  <pageMargins left="0.4" right="0.4" top="0.4" bottom="0.4" header="0.1" footer="0.1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6.40" customWidth="1"/>
    <col min="2" max="2" width="22.92" customWidth="1"/>
    <col min="3" max="6" width="28.65" customWidth="1"/>
  </cols>
  <sheetData>
    <row r="1" ht="50" customHeight="1">
      <c r="A1" s="1" t="s">
        <v>54</v>
      </c>
      <c r="B1" s="1"/>
      <c r="C1" s="1"/>
      <c r="D1" s="1"/>
      <c r="E1" s="1"/>
      <c r="F1" s="1"/>
    </row>
    <row r="2" ht="50" customHeight="1">
      <c r="A2" s="1" t="s">
        <v>25</v>
      </c>
      <c r="B2" s="1"/>
      <c r="C2" s="1"/>
      <c r="D2" s="1"/>
      <c r="E2" s="1"/>
      <c r="F2" s="1"/>
    </row>
    <row r="3" ht="30" customHeight="1">
      <c r="A3" s="11" t="s">
        <v>55</v>
      </c>
      <c r="B3" s="11"/>
      <c r="C3" s="11"/>
      <c r="D3" s="11"/>
      <c r="E3" s="11"/>
      <c r="F3" s="11"/>
    </row>
    <row r="4" ht="30" customHeight="1">
      <c r="A4" s="0"/>
      <c r="B4" s="0"/>
      <c r="C4" s="0"/>
      <c r="D4" s="0"/>
      <c r="E4" s="0"/>
      <c r="F4" s="5" t="s">
        <v>2</v>
      </c>
    </row>
    <row r="5" ht="30" customHeight="1">
      <c r="A5" s="0"/>
      <c r="B5" s="0"/>
      <c r="C5" s="0"/>
      <c r="D5" s="0"/>
      <c r="E5" s="20" t="s">
        <v>3</v>
      </c>
      <c r="F5" s="5" t="s">
        <v>56</v>
      </c>
    </row>
    <row r="6" ht="30" customHeight="1">
      <c r="A6" s="10" t="s">
        <v>5</v>
      </c>
      <c r="B6" s="15" t="s">
        <v>6</v>
      </c>
      <c r="C6" s="15"/>
      <c r="D6" s="15"/>
      <c r="E6" s="20" t="s">
        <v>11</v>
      </c>
      <c r="F6" s="5" t="s">
        <v>12</v>
      </c>
    </row>
    <row r="7" ht="30" customHeight="1">
      <c r="A7" s="10" t="s">
        <v>57</v>
      </c>
      <c r="B7" s="15" t="s">
        <v>14</v>
      </c>
      <c r="C7" s="15"/>
      <c r="D7" s="15"/>
      <c r="E7" s="20" t="s">
        <v>15</v>
      </c>
      <c r="F7" s="5" t="s">
        <v>16</v>
      </c>
    </row>
    <row r="8" ht="30" customHeight="1">
      <c r="A8" s="10" t="s">
        <v>17</v>
      </c>
      <c r="B8" s="15" t="s">
        <v>18</v>
      </c>
      <c r="C8" s="15"/>
      <c r="D8" s="15"/>
      <c r="E8" s="20" t="s">
        <v>58</v>
      </c>
      <c r="F8" s="5" t="s">
        <v>20</v>
      </c>
    </row>
    <row r="9" ht="30" customHeight="1">
      <c r="A9" s="10" t="s">
        <v>21</v>
      </c>
      <c r="B9" s="11"/>
      <c r="C9" s="11"/>
      <c r="D9" s="11"/>
      <c r="E9" s="20" t="s">
        <v>22</v>
      </c>
      <c r="F9" s="5" t="s">
        <v>23</v>
      </c>
    </row>
    <row r="10" ht="30" customHeight="1">
      <c r="A10" s="10" t="s">
        <v>59</v>
      </c>
      <c r="B10" s="11"/>
      <c r="C10" s="11"/>
      <c r="D10" s="11"/>
      <c r="E10" s="20" t="s">
        <v>60</v>
      </c>
      <c r="F10" s="5" t="s">
        <v>61</v>
      </c>
    </row>
    <row r="11" ht="30" customHeight="1">
</row>
    <row r="12" ht="30" customHeight="1">
      <c r="A12" s="3" t="s">
        <v>62</v>
      </c>
      <c r="B12" s="3"/>
      <c r="C12" s="3"/>
      <c r="D12" s="3"/>
      <c r="E12" s="3"/>
      <c r="F12" s="3"/>
    </row>
    <row r="13" ht="50" customHeight="1">
      <c r="A13" s="5" t="s">
        <v>63</v>
      </c>
      <c r="B13" s="5" t="s">
        <v>64</v>
      </c>
      <c r="C13" s="5" t="s">
        <v>65</v>
      </c>
      <c r="D13" s="5"/>
      <c r="E13" s="5" t="s">
        <v>66</v>
      </c>
      <c r="F13" s="5" t="s">
        <v>67</v>
      </c>
    </row>
    <row r="14" ht="50" customHeight="1">
      <c r="A14" s="5"/>
      <c r="B14" s="5"/>
      <c r="C14" s="5" t="s">
        <v>68</v>
      </c>
      <c r="D14" s="5" t="s">
        <v>69</v>
      </c>
      <c r="E14" s="5"/>
      <c r="F14" s="5"/>
    </row>
    <row r="15" ht="20" customHeight="1">
      <c r="A15" s="5" t="s">
        <v>70</v>
      </c>
      <c r="B15" s="5" t="s">
        <v>71</v>
      </c>
      <c r="C15" s="5" t="s">
        <v>72</v>
      </c>
      <c r="D15" s="5" t="s">
        <v>73</v>
      </c>
      <c r="E15" s="5" t="s">
        <v>74</v>
      </c>
      <c r="F15" s="5" t="s">
        <v>75</v>
      </c>
    </row>
    <row r="16" ht="55" customHeight="1">
      <c r="A16" s="6" t="s">
        <v>76</v>
      </c>
      <c r="B16" s="5" t="s">
        <v>77</v>
      </c>
      <c r="C16" s="7">
        <v>59390998</v>
      </c>
      <c r="D16" s="7">
        <v>59847245</v>
      </c>
      <c r="E16" s="7">
        <f>IF(C16&gt;0,(C16-D16)/D16*100,0)</f>
      </c>
      <c r="F16" s="7">
        <v>82.02670811085926147538209549704670293201</v>
      </c>
    </row>
    <row r="17" ht="110" customHeight="1">
      <c r="A17" s="6" t="s">
        <v>78</v>
      </c>
      <c r="B17" s="5" t="s">
        <v>79</v>
      </c>
      <c r="C17" s="7">
        <v>0</v>
      </c>
      <c r="D17" s="7">
        <v>0</v>
      </c>
      <c r="E17" s="7">
        <f>IF(C17&gt;0,(C17-D17)/D17*100,0)</f>
      </c>
      <c r="F17" s="7">
        <v>0</v>
      </c>
    </row>
    <row r="18" ht="55" customHeight="1">
      <c r="A18" s="6" t="s">
        <v>80</v>
      </c>
      <c r="B18" s="5" t="s">
        <v>81</v>
      </c>
      <c r="C18" s="7">
        <v>13011874.45</v>
      </c>
      <c r="D18" s="7">
        <v>7547000</v>
      </c>
      <c r="E18" s="7">
        <f>IF(C18&gt;0,(C18-D18)/D18*100,0)</f>
      </c>
      <c r="F18" s="7">
        <v>17.97109433125365887836054872129749434986</v>
      </c>
    </row>
    <row r="19" ht="55" customHeight="1">
      <c r="A19" s="6" t="s">
        <v>82</v>
      </c>
      <c r="B19" s="5" t="s">
        <v>83</v>
      </c>
      <c r="C19" s="7">
        <v>0</v>
      </c>
      <c r="D19" s="7">
        <v>0</v>
      </c>
      <c r="E19" s="7">
        <f>IF(C19&gt;0,(C19-D19)/D19*100,0)</f>
      </c>
      <c r="F19" s="7">
        <v>0</v>
      </c>
    </row>
    <row r="20" ht="55" customHeight="1">
      <c r="A20" s="6" t="s">
        <v>84</v>
      </c>
      <c r="B20" s="5" t="s">
        <v>85</v>
      </c>
      <c r="C20" s="7">
        <v>0</v>
      </c>
      <c r="D20" s="7">
        <v>0</v>
      </c>
      <c r="E20" s="7">
        <f>IF(C20&gt;0,(C20-D20)/D20*100,0)</f>
      </c>
      <c r="F20" s="7">
        <v>0</v>
      </c>
    </row>
    <row r="21" ht="55" customHeight="1">
      <c r="A21" s="6" t="s">
        <v>86</v>
      </c>
      <c r="B21" s="5" t="s">
        <v>87</v>
      </c>
      <c r="C21" s="7">
        <v>0</v>
      </c>
      <c r="D21" s="7">
        <v>0</v>
      </c>
      <c r="E21" s="7">
        <f>IF(C21&gt;0,(C21-D21)/D21*100,0)</f>
      </c>
      <c r="F21" s="7">
        <v>0</v>
      </c>
    </row>
    <row r="22" ht="55" customHeight="1">
      <c r="A22" s="6" t="s">
        <v>88</v>
      </c>
      <c r="B22" s="5" t="s">
        <v>89</v>
      </c>
      <c r="C22" s="7">
        <v>0</v>
      </c>
      <c r="D22" s="7">
        <v>0</v>
      </c>
      <c r="E22" s="7">
        <f>IF(C22&gt;0,(C22-D22)/D22*100,0)</f>
      </c>
      <c r="F22" s="7">
        <v>0</v>
      </c>
    </row>
    <row r="23" ht="110" customHeight="1">
      <c r="A23" s="6" t="s">
        <v>90</v>
      </c>
      <c r="B23" s="5" t="s">
        <v>91</v>
      </c>
      <c r="C23" s="7">
        <v>0</v>
      </c>
      <c r="D23" s="7">
        <v>0</v>
      </c>
      <c r="E23" s="7">
        <f>IF(C23&gt;0,(C23-D23)/D23*100,0)</f>
      </c>
      <c r="F23" s="7">
        <v>0</v>
      </c>
    </row>
    <row r="24" ht="110" customHeight="1">
      <c r="A24" s="6" t="s">
        <v>92</v>
      </c>
      <c r="B24" s="5" t="s">
        <v>93</v>
      </c>
      <c r="C24" s="7">
        <v>0</v>
      </c>
      <c r="D24" s="7">
        <v>0</v>
      </c>
      <c r="E24" s="7">
        <f>IF(C24&gt;0,(C24-D24)/D24*100,0)</f>
      </c>
      <c r="F24" s="7">
        <v>0</v>
      </c>
    </row>
    <row r="25" ht="110" customHeight="1">
      <c r="A25" s="6" t="s">
        <v>94</v>
      </c>
      <c r="B25" s="5" t="s">
        <v>95</v>
      </c>
      <c r="C25" s="7">
        <v>0</v>
      </c>
      <c r="D25" s="7">
        <v>0</v>
      </c>
      <c r="E25" s="7">
        <f>IF(C25&gt;0,(C25-D25)/D25*100,0)</f>
      </c>
      <c r="F25" s="7">
        <v>0</v>
      </c>
    </row>
    <row r="26" ht="55" customHeight="1">
      <c r="A26" s="6" t="s">
        <v>96</v>
      </c>
      <c r="B26" s="5" t="s">
        <v>97</v>
      </c>
      <c r="C26" s="7">
        <v>0</v>
      </c>
      <c r="D26" s="7">
        <v>0</v>
      </c>
      <c r="E26" s="7">
        <f>IF(C26&gt;0,(C26-D26)/D26*100,0)</f>
      </c>
      <c r="F26" s="7">
        <v>0</v>
      </c>
    </row>
    <row r="27" ht="110" customHeight="1">
      <c r="A27" s="6" t="s">
        <v>98</v>
      </c>
      <c r="B27" s="5" t="s">
        <v>99</v>
      </c>
      <c r="C27" s="7">
        <v>0</v>
      </c>
      <c r="D27" s="7">
        <v>0</v>
      </c>
      <c r="E27" s="7">
        <f>IF(C27&gt;0,(C27-D27)/D27*100,0)</f>
      </c>
      <c r="F27" s="7">
        <v>0</v>
      </c>
    </row>
    <row r="28" ht="110" customHeight="1">
      <c r="A28" s="6" t="s">
        <v>100</v>
      </c>
      <c r="B28" s="5" t="s">
        <v>101</v>
      </c>
      <c r="C28" s="7">
        <v>0</v>
      </c>
      <c r="D28" s="7">
        <v>0</v>
      </c>
      <c r="E28" s="7">
        <f>IF(C28&gt;0,(C28-D28)/D28*100,0)</f>
      </c>
      <c r="F28" s="7">
        <v>0</v>
      </c>
    </row>
    <row r="29" ht="110" customHeight="1">
      <c r="A29" s="6" t="s">
        <v>102</v>
      </c>
      <c r="B29" s="5" t="s">
        <v>103</v>
      </c>
      <c r="C29" s="7">
        <v>0</v>
      </c>
      <c r="D29" s="7">
        <v>0</v>
      </c>
      <c r="E29" s="7">
        <f>IF(C29&gt;0,(C29-D29)/D29*100,0)</f>
      </c>
      <c r="F29" s="7">
        <v>0</v>
      </c>
    </row>
    <row r="30" ht="55" customHeight="1">
      <c r="A30" s="6" t="s">
        <v>104</v>
      </c>
      <c r="B30" s="5" t="s">
        <v>105</v>
      </c>
      <c r="C30" s="7">
        <v>0</v>
      </c>
      <c r="D30" s="7">
        <v>0</v>
      </c>
      <c r="E30" s="7">
        <f>IF(C30&gt;0,(C30-D30)/D30*100,0)</f>
      </c>
      <c r="F30" s="7">
        <v>0</v>
      </c>
    </row>
    <row r="31" ht="110" customHeight="1">
      <c r="A31" s="6" t="s">
        <v>106</v>
      </c>
      <c r="B31" s="5" t="s">
        <v>107</v>
      </c>
      <c r="C31" s="7">
        <v>0</v>
      </c>
      <c r="D31" s="7">
        <v>0</v>
      </c>
      <c r="E31" s="7">
        <f>IF(C31&gt;0,(C31-D31)/D31*100,0)</f>
      </c>
      <c r="F31" s="7">
        <v>0</v>
      </c>
    </row>
    <row r="32" ht="110" customHeight="1">
      <c r="A32" s="6" t="s">
        <v>108</v>
      </c>
      <c r="B32" s="5" t="s">
        <v>109</v>
      </c>
      <c r="C32" s="7">
        <v>0</v>
      </c>
      <c r="D32" s="7">
        <v>0</v>
      </c>
      <c r="E32" s="7">
        <f>IF(C32&gt;0,(C32-D32)/D32*100,0)</f>
      </c>
      <c r="F32" s="7">
        <v>0</v>
      </c>
    </row>
    <row r="33" ht="110" customHeight="1">
      <c r="A33" s="6" t="s">
        <v>110</v>
      </c>
      <c r="B33" s="5" t="s">
        <v>111</v>
      </c>
      <c r="C33" s="7">
        <v>0</v>
      </c>
      <c r="D33" s="7">
        <v>0</v>
      </c>
      <c r="E33" s="7">
        <f>IF(C33&gt;0,(C33-D33)/D33*100,0)</f>
      </c>
      <c r="F33" s="7">
        <v>0</v>
      </c>
    </row>
    <row r="34" ht="55" customHeight="1">
      <c r="A34" s="6" t="s">
        <v>112</v>
      </c>
      <c r="B34" s="5" t="s">
        <v>113</v>
      </c>
      <c r="C34" s="7">
        <v>0</v>
      </c>
      <c r="D34" s="7">
        <v>0</v>
      </c>
      <c r="E34" s="7">
        <f>IF(C34&gt;0,(C34-D34)/D34*100,0)</f>
      </c>
      <c r="F34" s="7">
        <v>0</v>
      </c>
    </row>
    <row r="35" ht="110" customHeight="1">
      <c r="A35" s="6" t="s">
        <v>114</v>
      </c>
      <c r="B35" s="5" t="s">
        <v>115</v>
      </c>
      <c r="C35" s="7">
        <v>0</v>
      </c>
      <c r="D35" s="7">
        <v>0</v>
      </c>
      <c r="E35" s="7">
        <f>IF(C35&gt;0,(C35-D35)/D35*100,0)</f>
      </c>
      <c r="F35" s="7">
        <v>0</v>
      </c>
    </row>
    <row r="36" ht="55" customHeight="1">
      <c r="A36" s="6" t="s">
        <v>116</v>
      </c>
      <c r="B36" s="5" t="s">
        <v>117</v>
      </c>
      <c r="C36" s="7">
        <v>0</v>
      </c>
      <c r="D36" s="7">
        <v>0</v>
      </c>
      <c r="E36" s="7">
        <f>IF(C36&gt;0,(C36-D36)/D36*100,0)</f>
      </c>
      <c r="F36" s="7">
        <v>0</v>
      </c>
    </row>
    <row r="37" ht="55" customHeight="1">
      <c r="A37" s="6" t="s">
        <v>118</v>
      </c>
      <c r="B37" s="5" t="s">
        <v>119</v>
      </c>
      <c r="C37" s="7">
        <v>0</v>
      </c>
      <c r="D37" s="7">
        <v>0</v>
      </c>
      <c r="E37" s="7">
        <f>IF(C37&gt;0,(C37-D37)/D37*100,0)</f>
      </c>
      <c r="F37" s="7">
        <v>0</v>
      </c>
    </row>
    <row r="38" ht="55" customHeight="1">
      <c r="A38" s="6" t="s">
        <v>120</v>
      </c>
      <c r="B38" s="5" t="s">
        <v>121</v>
      </c>
      <c r="C38" s="7">
        <v>0</v>
      </c>
      <c r="D38" s="7">
        <v>0</v>
      </c>
      <c r="E38" s="7">
        <f>IF(C38&gt;0,(C38-D38)/D38*100,0)</f>
      </c>
      <c r="F38" s="7">
        <v>0</v>
      </c>
    </row>
    <row r="39" ht="55" customHeight="1">
      <c r="A39" s="6" t="s">
        <v>122</v>
      </c>
      <c r="B39" s="5" t="s">
        <v>123</v>
      </c>
      <c r="C39" s="7">
        <v>0</v>
      </c>
      <c r="D39" s="7">
        <v>0</v>
      </c>
      <c r="E39" s="7">
        <f>IF(C39&gt;0,(C39-D39)/D39*100,0)</f>
      </c>
      <c r="F39" s="7">
        <v>0</v>
      </c>
    </row>
    <row r="40" ht="55" customHeight="1">
      <c r="A40" s="6" t="s">
        <v>124</v>
      </c>
      <c r="B40" s="5" t="s">
        <v>125</v>
      </c>
      <c r="C40" s="7">
        <v>0</v>
      </c>
      <c r="D40" s="7">
        <v>0</v>
      </c>
      <c r="E40" s="7">
        <f>IF(C40&gt;0,(C40-D40)/D40*100,0)</f>
      </c>
      <c r="F40" s="7">
        <v>0</v>
      </c>
    </row>
    <row r="41" ht="110" customHeight="1">
      <c r="A41" s="6" t="s">
        <v>126</v>
      </c>
      <c r="B41" s="5" t="s">
        <v>127</v>
      </c>
      <c r="C41" s="7">
        <v>0</v>
      </c>
      <c r="D41" s="7">
        <v>0</v>
      </c>
      <c r="E41" s="7">
        <f>IF(C41&gt;0,(C41-D41)/D41*100,0)</f>
      </c>
      <c r="F41" s="7">
        <v>0</v>
      </c>
    </row>
    <row r="42" ht="55" customHeight="1">
      <c r="A42" s="6" t="s">
        <v>128</v>
      </c>
      <c r="B42" s="5" t="s">
        <v>129</v>
      </c>
      <c r="C42" s="7">
        <v>0</v>
      </c>
      <c r="D42" s="7">
        <v>0</v>
      </c>
      <c r="E42" s="7">
        <f>IF(C42&gt;0,(C42-D42)/D42*100,0)</f>
      </c>
      <c r="F42" s="7">
        <v>0</v>
      </c>
    </row>
    <row r="43" ht="55" customHeight="1">
      <c r="A43" s="6" t="s">
        <v>130</v>
      </c>
      <c r="B43" s="5" t="s">
        <v>131</v>
      </c>
      <c r="C43" s="7">
        <v>1591.13</v>
      </c>
      <c r="D43" s="7">
        <v>99113.69</v>
      </c>
      <c r="E43" s="7">
        <f>IF(C43&gt;0,(C43-D43)/D43*100,0)</f>
      </c>
      <c r="F43" s="7">
        <v>.002197557887079646257355781655802718122976</v>
      </c>
    </row>
    <row r="44" ht="55" customHeight="1">
      <c r="A44" s="6" t="s">
        <v>132</v>
      </c>
      <c r="B44" s="5" t="s">
        <v>133</v>
      </c>
      <c r="C44" s="7">
        <v>0</v>
      </c>
      <c r="D44" s="7">
        <v>0</v>
      </c>
      <c r="E44" s="7">
        <f>IF(C44&gt;0,(C44-D44)/D44*100,0)</f>
      </c>
      <c r="F44" s="7">
        <v>0</v>
      </c>
    </row>
    <row r="45" ht="55" customHeight="1">
      <c r="A45" s="6" t="s">
        <v>134</v>
      </c>
      <c r="B45" s="5" t="s">
        <v>135</v>
      </c>
      <c r="C45" s="7">
        <v>0</v>
      </c>
      <c r="D45" s="7">
        <v>0</v>
      </c>
      <c r="E45" s="7">
        <f>IF(C45&gt;0,(C45-D45)/D45*100,0)</f>
      </c>
      <c r="F45" s="7">
        <v>0</v>
      </c>
    </row>
    <row r="46" ht="20" customHeight="1">
      <c r="A46" s="21" t="s">
        <v>136</v>
      </c>
      <c r="B46" s="25" t="s">
        <v>137</v>
      </c>
      <c r="C46" s="23">
        <v>72404463.58</v>
      </c>
      <c r="D46" s="23">
        <v>67493358.69</v>
      </c>
      <c r="E46" s="25" t="s">
        <v>138</v>
      </c>
      <c r="F46" s="25" t="s">
        <v>139</v>
      </c>
    </row>
    <row r="47" ht="15" customHeight="1">
</row>
    <row r="48" ht="20" customHeight="1">
      <c r="A48" s="0"/>
      <c r="B48" s="17" t="s">
        <v>47</v>
      </c>
      <c r="C48" s="17"/>
      <c r="D48" s="17"/>
      <c r="E48" s="17"/>
    </row>
    <row r="49" ht="20" customHeight="1">
      <c r="A49" s="0"/>
      <c r="B49" s="18" t="s">
        <v>48</v>
      </c>
      <c r="C49" s="18"/>
      <c r="D49" s="18"/>
      <c r="E49" s="18"/>
    </row>
    <row r="50" ht="20" customHeight="1">
      <c r="A50" s="0"/>
      <c r="B50" s="18" t="s">
        <v>49</v>
      </c>
      <c r="C50" s="18"/>
      <c r="D50" s="18"/>
      <c r="E50" s="18"/>
    </row>
    <row r="51" ht="20" customHeight="1">
      <c r="A51" s="0"/>
      <c r="B51" s="18" t="s">
        <v>50</v>
      </c>
      <c r="C51" s="18"/>
      <c r="D51" s="18"/>
      <c r="E51" s="18"/>
    </row>
    <row r="52" ht="20" customHeight="1">
      <c r="A52" s="0"/>
      <c r="B52" s="18" t="s">
        <v>51</v>
      </c>
      <c r="C52" s="18"/>
      <c r="D52" s="18"/>
      <c r="E52" s="18"/>
    </row>
    <row r="53" ht="20" customHeight="1">
      <c r="A53" s="0"/>
      <c r="B53" s="18" t="s">
        <v>52</v>
      </c>
      <c r="C53" s="18"/>
      <c r="D53" s="18"/>
      <c r="E53" s="18"/>
    </row>
    <row r="54" ht="20" customHeight="1">
      <c r="A54" s="0"/>
      <c r="B54" s="19" t="s">
        <v>53</v>
      </c>
      <c r="C54" s="19"/>
      <c r="D54" s="19"/>
      <c r="E54" s="19"/>
    </row>
  </sheetData>
  <sheetProtection password="" sheet="1" objects="1" scenarios="1"/>
  <mergeCells>
    <mergeCell ref="A1:F1"/>
    <mergeCell ref="A2:F2"/>
    <mergeCell ref="A3:F3"/>
    <mergeCell ref="B6:D6"/>
    <mergeCell ref="B7:D7"/>
    <mergeCell ref="B8:D8"/>
    <mergeCell ref="B9:D9"/>
    <mergeCell ref="B10:D10"/>
    <mergeCell ref="A12:F12"/>
    <mergeCell ref="A13:A14"/>
    <mergeCell ref="B13:B14"/>
    <mergeCell ref="C13:D13"/>
    <mergeCell ref="E13:E14"/>
    <mergeCell ref="F13:F14"/>
    <mergeCell ref="B48:E48"/>
    <mergeCell ref="B49:E49"/>
    <mergeCell ref="B50:E50"/>
    <mergeCell ref="B51:E51"/>
    <mergeCell ref="B52:E52"/>
    <mergeCell ref="B53:E53"/>
    <mergeCell ref="B54:E54"/>
  </mergeCells>
  <phoneticPr fontId="0" type="noConversion"/>
  <pageMargins left="0.4" right="0.4" top="0.4" bottom="0.4" header="0.1" footer="0.1"/>
  <pageSetup paperSize="9" fitToHeight="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6.40" customWidth="1"/>
    <col min="2" max="2" width="19.10" customWidth="1"/>
    <col min="3" max="20" width="22.92" customWidth="1"/>
  </cols>
  <sheetData>
    <row r="1" ht="30" customHeight="1">
</row>
    <row r="2" ht="30" customHeight="1">
      <c r="A2" s="3" t="s">
        <v>140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50" customHeight="1">
      <c r="A3" s="5" t="s">
        <v>63</v>
      </c>
      <c r="B3" s="5" t="s">
        <v>64</v>
      </c>
      <c r="C3" s="5" t="s">
        <v>141</v>
      </c>
      <c r="D3" s="5" t="s">
        <v>142</v>
      </c>
      <c r="E3" s="5" t="s">
        <v>143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50" customHeight="1">
      <c r="A4" s="5"/>
      <c r="B4" s="5"/>
      <c r="C4" s="5"/>
      <c r="D4" s="5"/>
      <c r="E4" s="5" t="s">
        <v>144</v>
      </c>
      <c r="F4" s="5" t="s">
        <v>145</v>
      </c>
      <c r="G4" s="5" t="s">
        <v>146</v>
      </c>
      <c r="H4" s="5" t="s">
        <v>145</v>
      </c>
      <c r="I4" s="5" t="s">
        <v>147</v>
      </c>
      <c r="J4" s="5"/>
      <c r="K4" s="5"/>
      <c r="L4" s="5"/>
      <c r="M4" s="5" t="s">
        <v>148</v>
      </c>
      <c r="N4" s="5" t="s">
        <v>145</v>
      </c>
      <c r="O4" s="5" t="s">
        <v>149</v>
      </c>
      <c r="P4" s="5" t="s">
        <v>145</v>
      </c>
      <c r="Q4" s="5" t="s">
        <v>150</v>
      </c>
      <c r="R4" s="5"/>
      <c r="S4" s="5"/>
      <c r="T4" s="5"/>
    </row>
    <row r="5" ht="50" customHeight="1">
      <c r="A5" s="5"/>
      <c r="B5" s="5"/>
      <c r="C5" s="5"/>
      <c r="D5" s="5"/>
      <c r="E5" s="5"/>
      <c r="F5" s="5"/>
      <c r="G5" s="5"/>
      <c r="H5" s="5"/>
      <c r="I5" s="5" t="s">
        <v>151</v>
      </c>
      <c r="J5" s="5" t="s">
        <v>145</v>
      </c>
      <c r="K5" s="5" t="s">
        <v>152</v>
      </c>
      <c r="L5" s="5" t="s">
        <v>145</v>
      </c>
      <c r="M5" s="5"/>
      <c r="N5" s="5"/>
      <c r="O5" s="5"/>
      <c r="P5" s="5"/>
      <c r="Q5" s="5" t="s">
        <v>153</v>
      </c>
      <c r="R5" s="5" t="s">
        <v>145</v>
      </c>
      <c r="S5" s="5" t="s">
        <v>154</v>
      </c>
      <c r="T5" s="5" t="s">
        <v>145</v>
      </c>
    </row>
    <row r="6" ht="20" customHeight="1">
      <c r="A6" s="5" t="s">
        <v>70</v>
      </c>
      <c r="B6" s="5" t="s">
        <v>71</v>
      </c>
      <c r="C6" s="5" t="s">
        <v>72</v>
      </c>
      <c r="D6" s="5" t="s">
        <v>73</v>
      </c>
      <c r="E6" s="5" t="s">
        <v>74</v>
      </c>
      <c r="F6" s="5" t="s">
        <v>75</v>
      </c>
      <c r="G6" s="5" t="s">
        <v>155</v>
      </c>
      <c r="H6" s="5" t="s">
        <v>156</v>
      </c>
      <c r="I6" s="5" t="s">
        <v>157</v>
      </c>
      <c r="J6" s="5" t="s">
        <v>158</v>
      </c>
      <c r="K6" s="5" t="s">
        <v>159</v>
      </c>
      <c r="L6" s="5" t="s">
        <v>160</v>
      </c>
      <c r="M6" s="5" t="s">
        <v>161</v>
      </c>
      <c r="N6" s="5" t="s">
        <v>162</v>
      </c>
      <c r="O6" s="5" t="s">
        <v>163</v>
      </c>
      <c r="P6" s="5" t="s">
        <v>164</v>
      </c>
      <c r="Q6" s="5" t="s">
        <v>165</v>
      </c>
      <c r="R6" s="5" t="s">
        <v>166</v>
      </c>
      <c r="S6" s="5" t="s">
        <v>167</v>
      </c>
      <c r="T6" s="5" t="s">
        <v>168</v>
      </c>
    </row>
    <row r="7" ht="55" customHeight="1">
      <c r="A7" s="6" t="s">
        <v>169</v>
      </c>
      <c r="B7" s="5" t="s">
        <v>77</v>
      </c>
      <c r="C7" s="7">
        <v>40149635.75</v>
      </c>
      <c r="D7" s="7">
        <v>55.25942619838651130444065678113184290296</v>
      </c>
      <c r="E7" s="7">
        <v>39370145.39</v>
      </c>
      <c r="F7" s="7">
        <v>65.96038535547993361287479321139534405658</v>
      </c>
      <c r="G7" s="7">
        <v>779490.36</v>
      </c>
      <c r="H7" s="7">
        <v>6.01038124653597860019353343111235508308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55" customHeight="1">
      <c r="A8" s="6" t="s">
        <v>170</v>
      </c>
      <c r="B8" s="5" t="s">
        <v>79</v>
      </c>
      <c r="C8" s="7">
        <v>11958113.03</v>
      </c>
      <c r="D8" s="7">
        <v>16.45839251364189787963080374187978900321</v>
      </c>
      <c r="E8" s="7">
        <v>11751674.57</v>
      </c>
      <c r="F8" s="7">
        <v>19.68864924248617172769117203344834533683</v>
      </c>
      <c r="G8" s="7">
        <v>206438.46</v>
      </c>
      <c r="H8" s="7">
        <v>1.59177574504932653280908918934847464993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</row>
    <row r="9" ht="55" customHeight="1">
      <c r="A9" s="6" t="s">
        <v>171</v>
      </c>
      <c r="B9" s="5" t="s">
        <v>81</v>
      </c>
      <c r="C9" s="7">
        <v>20548879.26</v>
      </c>
      <c r="D9" s="7">
        <v>28.28218128797159081592853947698836809383</v>
      </c>
      <c r="E9" s="7">
        <v>8565741.26</v>
      </c>
      <c r="F9" s="7">
        <v>14.35096540203389465943403475515631060659</v>
      </c>
      <c r="G9" s="7">
        <v>11983138</v>
      </c>
      <c r="H9" s="7">
        <v>92.39784300841469486699737737953917026699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</row>
    <row r="10" ht="55" customHeight="1">
      <c r="A10" s="6" t="s">
        <v>172</v>
      </c>
      <c r="B10" s="5" t="s">
        <v>173</v>
      </c>
      <c r="C10" s="7">
        <v>63513.6</v>
      </c>
      <c r="D10" s="7">
        <v>.0874161129044325520284632245644742970651</v>
      </c>
      <c r="E10" s="7">
        <v>63513.6</v>
      </c>
      <c r="F10" s="7">
        <v>.106410110753055827399744445447456330165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</row>
    <row r="11" ht="55" customHeight="1">
      <c r="A11" s="6" t="s">
        <v>174</v>
      </c>
      <c r="B11" s="5" t="s">
        <v>175</v>
      </c>
      <c r="C11" s="7">
        <v>2039106.43</v>
      </c>
      <c r="D11" s="7">
        <v>2.80649747312440788024216709851045270171</v>
      </c>
      <c r="E11" s="7">
        <v>2039106.43</v>
      </c>
      <c r="F11" s="7">
        <v>3.41630046247682826669861382552228861195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</row>
    <row r="12" ht="55" customHeight="1">
      <c r="A12" s="6" t="s">
        <v>176</v>
      </c>
      <c r="B12" s="5" t="s">
        <v>177</v>
      </c>
      <c r="C12" s="7">
        <v>51799.66</v>
      </c>
      <c r="D12" s="7">
        <v>.0712937847480101692866835662746784415733</v>
      </c>
      <c r="E12" s="7">
        <v>51799.66</v>
      </c>
      <c r="F12" s="7">
        <v>.0867846816677158249622985685123624824824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</row>
    <row r="13" ht="55" customHeight="1">
      <c r="A13" s="6" t="s">
        <v>178</v>
      </c>
      <c r="B13" s="5" t="s">
        <v>179</v>
      </c>
      <c r="C13" s="7">
        <v>269618.39</v>
      </c>
      <c r="D13" s="7">
        <v>.3710857457513245752327924850942477071222</v>
      </c>
      <c r="E13" s="7">
        <v>269618.39</v>
      </c>
      <c r="F13" s="7">
        <v>.4517162110313476131668962835201595458988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</row>
    <row r="14" ht="55" customHeight="1">
      <c r="A14" s="6" t="s">
        <v>180</v>
      </c>
      <c r="B14" s="5" t="s">
        <v>181</v>
      </c>
      <c r="C14" s="7">
        <v>23040</v>
      </c>
      <c r="D14" s="7">
        <v>.0317108027464688822352345433728443641107</v>
      </c>
      <c r="E14" s="7">
        <v>23040</v>
      </c>
      <c r="F14" s="7">
        <v>.0386010075283152940990608629192707364565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ht="55" customHeight="1">
      <c r="A15" s="6" t="s">
        <v>182</v>
      </c>
      <c r="B15" s="5" t="s">
        <v>183</v>
      </c>
      <c r="C15" s="7">
        <v>5794328.18</v>
      </c>
      <c r="D15" s="7">
        <v>7.97494782831102603423267810654098722746</v>
      </c>
      <c r="E15" s="7">
        <v>5794328.18</v>
      </c>
      <c r="F15" s="7">
        <v>9.70776500424086182826285024080935300777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</row>
    <row r="16" ht="55" customHeight="1">
      <c r="A16" s="6" t="s">
        <v>184</v>
      </c>
      <c r="B16" s="5" t="s">
        <v>185</v>
      </c>
      <c r="C16" s="7">
        <v>12193138</v>
      </c>
      <c r="D16" s="7">
        <v>16.78186605809349365451229382430888819982</v>
      </c>
      <c r="E16" s="7">
        <v>210000</v>
      </c>
      <c r="F16" s="7">
        <v>.3518320998674571076737318234829363999939</v>
      </c>
      <c r="G16" s="7">
        <v>11983138</v>
      </c>
      <c r="H16" s="7">
        <v>92.39784300841469486699737737953917026699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</row>
    <row r="17" ht="55" customHeight="1">
      <c r="A17" s="6" t="s">
        <v>186</v>
      </c>
      <c r="B17" s="5" t="s">
        <v>187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</row>
    <row r="18" ht="55" customHeight="1">
      <c r="A18" s="6" t="s">
        <v>188</v>
      </c>
      <c r="B18" s="5" t="s">
        <v>189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</row>
    <row r="19" ht="55" customHeight="1">
      <c r="A19" s="6" t="s">
        <v>190</v>
      </c>
      <c r="B19" s="5" t="s">
        <v>191</v>
      </c>
      <c r="C19" s="7">
        <v>114335</v>
      </c>
      <c r="D19" s="7">
        <v>.1573634822924270681582266283217951549737</v>
      </c>
      <c r="E19" s="7">
        <v>114335</v>
      </c>
      <c r="F19" s="7">
        <v>.1915558244683128971708387049424834918728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</row>
    <row r="20" ht="55" customHeight="1">
      <c r="A20" s="6" t="s">
        <v>192</v>
      </c>
      <c r="B20" s="5" t="s">
        <v>83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ht="55" customHeight="1">
      <c r="A21" s="6" t="s">
        <v>193</v>
      </c>
      <c r="B21" s="5" t="s">
        <v>85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ht="55" customHeight="1">
      <c r="A22" s="6" t="s">
        <v>194</v>
      </c>
      <c r="B22" s="5" t="s">
        <v>91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</row>
    <row r="23" ht="110" customHeight="1">
      <c r="A23" s="6" t="s">
        <v>195</v>
      </c>
      <c r="B23" s="5" t="s">
        <v>95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</row>
    <row r="24" ht="55" customHeight="1">
      <c r="A24" s="6" t="s">
        <v>196</v>
      </c>
      <c r="B24" s="5" t="s">
        <v>197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</row>
    <row r="25" ht="55" customHeight="1">
      <c r="A25" s="6" t="s">
        <v>198</v>
      </c>
      <c r="B25" s="5" t="s">
        <v>199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</row>
    <row r="26" ht="55" customHeight="1">
      <c r="A26" s="6" t="s">
        <v>200</v>
      </c>
      <c r="B26" s="5" t="s">
        <v>201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</row>
    <row r="27" ht="55" customHeight="1">
      <c r="A27" s="6" t="s">
        <v>202</v>
      </c>
      <c r="B27" s="5" t="s">
        <v>203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</row>
    <row r="28" ht="55" customHeight="1">
      <c r="A28" s="6" t="s">
        <v>204</v>
      </c>
      <c r="B28" s="5" t="s">
        <v>205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</row>
    <row r="29" ht="55" customHeight="1">
      <c r="A29" s="6" t="s">
        <v>206</v>
      </c>
      <c r="B29" s="5" t="s">
        <v>207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</row>
    <row r="30" ht="55" customHeight="1">
      <c r="A30" s="6" t="s">
        <v>208</v>
      </c>
      <c r="B30" s="5" t="s">
        <v>209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</row>
    <row r="31" ht="55" customHeight="1">
      <c r="A31" s="6" t="s">
        <v>210</v>
      </c>
      <c r="B31" s="5" t="s">
        <v>97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</row>
    <row r="32" ht="55" customHeight="1">
      <c r="A32" s="6" t="s">
        <v>211</v>
      </c>
      <c r="B32" s="5" t="s">
        <v>99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</row>
    <row r="33" ht="55" customHeight="1">
      <c r="A33" s="6" t="s">
        <v>212</v>
      </c>
      <c r="B33" s="5" t="s">
        <v>101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</row>
    <row r="34" ht="55" customHeight="1">
      <c r="A34" s="6" t="s">
        <v>213</v>
      </c>
      <c r="B34" s="5" t="s">
        <v>113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</row>
    <row r="35" ht="55" customHeight="1">
      <c r="A35" s="6" t="s">
        <v>214</v>
      </c>
      <c r="B35" s="5" t="s">
        <v>115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</row>
    <row r="36" ht="55" customHeight="1">
      <c r="A36" s="6" t="s">
        <v>215</v>
      </c>
      <c r="B36" s="5" t="s">
        <v>117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</row>
    <row r="37" ht="20" customHeight="1">
      <c r="A37" s="21" t="s">
        <v>136</v>
      </c>
      <c r="B37" s="25" t="s">
        <v>137</v>
      </c>
      <c r="C37" s="23">
        <v>72656628.04</v>
      </c>
      <c r="D37" s="25" t="s">
        <v>139</v>
      </c>
      <c r="E37" s="23">
        <v>59687561.22</v>
      </c>
      <c r="F37" s="25" t="s">
        <v>139</v>
      </c>
      <c r="G37" s="23">
        <v>12969066.82</v>
      </c>
      <c r="H37" s="25" t="s">
        <v>139</v>
      </c>
      <c r="I37" s="23">
        <v>0</v>
      </c>
      <c r="J37" s="25" t="s">
        <v>139</v>
      </c>
      <c r="K37" s="23">
        <v>0</v>
      </c>
      <c r="L37" s="25" t="s">
        <v>139</v>
      </c>
      <c r="M37" s="23">
        <v>0</v>
      </c>
      <c r="N37" s="25" t="s">
        <v>139</v>
      </c>
      <c r="O37" s="23">
        <v>0</v>
      </c>
      <c r="P37" s="25" t="s">
        <v>139</v>
      </c>
      <c r="Q37" s="23">
        <v>0</v>
      </c>
      <c r="R37" s="25" t="s">
        <v>139</v>
      </c>
      <c r="S37" s="23">
        <v>0</v>
      </c>
      <c r="T37" s="25" t="s">
        <v>139</v>
      </c>
    </row>
    <row r="38" ht="20" customHeight="1">
</row>
    <row r="39" ht="50" customHeight="1">
      <c r="A39" s="10" t="s">
        <v>41</v>
      </c>
      <c r="B39" s="15"/>
      <c r="C39" s="0"/>
      <c r="D39" s="15"/>
      <c r="E39" s="0"/>
      <c r="F39" s="15"/>
    </row>
    <row r="40" ht="50" customHeight="1">
      <c r="A40" s="0"/>
      <c r="B40" s="13" t="s">
        <v>42</v>
      </c>
      <c r="C40" s="0"/>
      <c r="D40" s="13" t="s">
        <v>216</v>
      </c>
      <c r="E40" s="0"/>
      <c r="F40" s="13" t="s">
        <v>43</v>
      </c>
    </row>
    <row r="41" ht="50" customHeight="1">
      <c r="A41" s="10" t="s">
        <v>44</v>
      </c>
      <c r="B41" s="15"/>
      <c r="C41" s="0"/>
      <c r="D41" s="15"/>
      <c r="E41" s="0"/>
      <c r="F41" s="15"/>
    </row>
    <row r="42" ht="50" customHeight="1">
      <c r="A42" s="0"/>
      <c r="B42" s="13" t="s">
        <v>42</v>
      </c>
      <c r="C42" s="0"/>
      <c r="D42" s="13" t="s">
        <v>216</v>
      </c>
      <c r="E42" s="0"/>
      <c r="F42" s="13" t="s">
        <v>43</v>
      </c>
    </row>
    <row r="43" ht="20" customHeight="1">
</row>
    <row r="44" ht="20" customHeight="1">
      <c r="A44" s="17" t="s">
        <v>47</v>
      </c>
      <c r="B44" s="17"/>
    </row>
    <row r="45" ht="20" customHeight="1">
      <c r="A45" s="18" t="s">
        <v>48</v>
      </c>
      <c r="B45" s="18"/>
    </row>
    <row r="46" ht="20" customHeight="1">
      <c r="A46" s="18" t="s">
        <v>49</v>
      </c>
      <c r="B46" s="18"/>
    </row>
    <row r="47" ht="20" customHeight="1">
      <c r="A47" s="18" t="s">
        <v>50</v>
      </c>
      <c r="B47" s="18"/>
    </row>
    <row r="48" ht="20" customHeight="1">
      <c r="A48" s="18" t="s">
        <v>51</v>
      </c>
      <c r="B48" s="18"/>
    </row>
    <row r="49" ht="20" customHeight="1">
      <c r="A49" s="18" t="s">
        <v>52</v>
      </c>
      <c r="B49" s="18"/>
    </row>
    <row r="50" ht="20" customHeight="1">
      <c r="A50" s="19" t="s">
        <v>53</v>
      </c>
      <c r="B50" s="19"/>
    </row>
  </sheetData>
  <sheetProtection password="" sheet="1" objects="1" scenarios="1"/>
  <mergeCells>
    <mergeCell ref="A2:T2"/>
    <mergeCell ref="A3:A5"/>
    <mergeCell ref="B3:B5"/>
    <mergeCell ref="C3:C5"/>
    <mergeCell ref="D3:D5"/>
    <mergeCell ref="E3:T3"/>
    <mergeCell ref="E4:E5"/>
    <mergeCell ref="F4:F5"/>
    <mergeCell ref="G4:G5"/>
    <mergeCell ref="H4:H5"/>
    <mergeCell ref="I4:L4"/>
    <mergeCell ref="M4:M5"/>
    <mergeCell ref="N4:N5"/>
    <mergeCell ref="O4:O5"/>
    <mergeCell ref="P4:P5"/>
    <mergeCell ref="Q4:T4"/>
    <mergeCell ref="A44:B44"/>
    <mergeCell ref="A45:B45"/>
    <mergeCell ref="A46:B46"/>
    <mergeCell ref="A47:B47"/>
    <mergeCell ref="A48:B48"/>
    <mergeCell ref="A49:B49"/>
    <mergeCell ref="A50:B50"/>
  </mergeCells>
  <phoneticPr fontId="0" type="noConversion"/>
  <pageMargins left="0.4" right="0.4" top="0.4" bottom="0.4" header="0.1" footer="0.1"/>
  <pageSetup paperSize="9" fitToHeight="0" orientation="landscape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47.75" customWidth="1"/>
    <col min="2" max="2" width="17.19" customWidth="1"/>
    <col min="3" max="3" width="17.19" customWidth="1"/>
    <col min="4" max="8" width="22.92" customWidth="1"/>
    <col min="9" max="9" width="47.75" customWidth="1"/>
    <col min="10" max="11" width="22.92" customWidth="1"/>
  </cols>
  <sheetData>
    <row r="1" ht="50" customHeight="1">
      <c r="A1" s="1" t="s">
        <v>217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5" t="s">
        <v>2</v>
      </c>
    </row>
    <row r="4" ht="30" customHeight="1">
      <c r="A4" s="0"/>
      <c r="B4" s="0"/>
      <c r="C4" s="0"/>
      <c r="D4" s="0"/>
      <c r="E4" s="0"/>
      <c r="F4" s="0"/>
      <c r="G4" s="0"/>
      <c r="H4" s="0"/>
      <c r="I4" s="0"/>
      <c r="J4" s="20" t="s">
        <v>3</v>
      </c>
      <c r="K4" s="5" t="s">
        <v>56</v>
      </c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20" t="s">
        <v>7</v>
      </c>
      <c r="K5" s="5" t="s">
        <v>8</v>
      </c>
    </row>
    <row r="6" ht="30" customHeight="1">
      <c r="A6" s="10" t="s">
        <v>5</v>
      </c>
      <c r="B6" s="10"/>
      <c r="C6" s="15" t="s">
        <v>6</v>
      </c>
      <c r="D6" s="15"/>
      <c r="E6" s="15"/>
      <c r="F6" s="15"/>
      <c r="G6" s="15"/>
      <c r="H6" s="15"/>
      <c r="I6" s="0"/>
      <c r="J6" s="20" t="s">
        <v>11</v>
      </c>
      <c r="K6" s="5" t="s">
        <v>12</v>
      </c>
    </row>
    <row r="7" ht="30" customHeight="1">
      <c r="A7" s="10" t="s">
        <v>57</v>
      </c>
      <c r="B7" s="10"/>
      <c r="C7" s="15" t="s">
        <v>14</v>
      </c>
      <c r="D7" s="15"/>
      <c r="E7" s="15"/>
      <c r="F7" s="15"/>
      <c r="G7" s="15"/>
      <c r="H7" s="15"/>
      <c r="I7" s="0"/>
      <c r="J7" s="20" t="s">
        <v>15</v>
      </c>
      <c r="K7" s="5" t="s">
        <v>16</v>
      </c>
    </row>
    <row r="8" ht="30" customHeight="1">
      <c r="A8" s="10" t="s">
        <v>17</v>
      </c>
      <c r="B8" s="10"/>
      <c r="C8" s="15" t="s">
        <v>18</v>
      </c>
      <c r="D8" s="15"/>
      <c r="E8" s="15"/>
      <c r="F8" s="15"/>
      <c r="G8" s="15"/>
      <c r="H8" s="15"/>
      <c r="I8" s="0"/>
      <c r="J8" s="20" t="s">
        <v>218</v>
      </c>
      <c r="K8" s="5" t="s">
        <v>20</v>
      </c>
    </row>
    <row r="9" ht="30" customHeight="1">
      <c r="A9" s="10" t="s">
        <v>21</v>
      </c>
      <c r="B9" s="10"/>
      <c r="C9" s="11"/>
      <c r="D9" s="11"/>
      <c r="E9" s="11"/>
      <c r="F9" s="11"/>
      <c r="G9" s="11"/>
      <c r="H9" s="11"/>
      <c r="I9" s="0"/>
      <c r="J9" s="20" t="s">
        <v>22</v>
      </c>
      <c r="K9" s="5" t="s">
        <v>23</v>
      </c>
    </row>
    <row r="10" ht="30" customHeight="1">
</row>
    <row r="11" ht="30" customHeight="1">
      <c r="A11" s="3" t="s">
        <v>219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0" customHeight="1">
      <c r="A12" s="5" t="s">
        <v>220</v>
      </c>
      <c r="B12" s="5" t="s">
        <v>221</v>
      </c>
      <c r="C12" s="5" t="s">
        <v>64</v>
      </c>
      <c r="D12" s="5" t="s">
        <v>222</v>
      </c>
      <c r="E12" s="5"/>
      <c r="F12" s="5"/>
      <c r="G12" s="5" t="s">
        <v>223</v>
      </c>
      <c r="H12" s="5" t="s">
        <v>224</v>
      </c>
      <c r="I12" s="5" t="s">
        <v>225</v>
      </c>
      <c r="J12" s="5"/>
      <c r="K12" s="5"/>
    </row>
    <row r="13" ht="20" customHeight="1">
      <c r="A13" s="5"/>
      <c r="B13" s="5"/>
      <c r="C13" s="5"/>
      <c r="D13" s="5" t="s">
        <v>226</v>
      </c>
      <c r="E13" s="5"/>
      <c r="F13" s="5" t="s">
        <v>227</v>
      </c>
      <c r="G13" s="5"/>
      <c r="H13" s="5"/>
      <c r="I13" s="5" t="s">
        <v>228</v>
      </c>
      <c r="J13" s="5" t="s">
        <v>229</v>
      </c>
      <c r="K13" s="5" t="s">
        <v>230</v>
      </c>
    </row>
    <row r="14" ht="20" customHeight="1">
      <c r="A14" s="5"/>
      <c r="B14" s="5"/>
      <c r="C14" s="5"/>
      <c r="D14" s="5" t="s">
        <v>231</v>
      </c>
      <c r="E14" s="5" t="s">
        <v>232</v>
      </c>
      <c r="F14" s="5"/>
      <c r="G14" s="5"/>
      <c r="H14" s="5"/>
      <c r="I14" s="5"/>
      <c r="J14" s="5"/>
      <c r="K14" s="5"/>
    </row>
    <row r="15" ht="20" customHeight="1">
      <c r="A15" s="5" t="s">
        <v>70</v>
      </c>
      <c r="B15" s="5" t="s">
        <v>71</v>
      </c>
      <c r="C15" s="5" t="s">
        <v>72</v>
      </c>
      <c r="D15" s="5" t="s">
        <v>73</v>
      </c>
      <c r="E15" s="5" t="s">
        <v>74</v>
      </c>
      <c r="F15" s="5" t="s">
        <v>75</v>
      </c>
      <c r="G15" s="5" t="s">
        <v>155</v>
      </c>
      <c r="H15" s="5" t="s">
        <v>156</v>
      </c>
      <c r="I15" s="5" t="s">
        <v>157</v>
      </c>
      <c r="J15" s="5" t="s">
        <v>158</v>
      </c>
      <c r="K15" s="5" t="s">
        <v>159</v>
      </c>
    </row>
    <row r="16" ht="30" customHeight="1">
</row>
    <row r="17" ht="30" customHeight="1">
      <c r="A17" s="3" t="s">
        <v>233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0" customHeight="1">
      <c r="A18" s="5" t="s">
        <v>234</v>
      </c>
      <c r="B18" s="5" t="s">
        <v>221</v>
      </c>
      <c r="C18" s="5" t="s">
        <v>64</v>
      </c>
      <c r="D18" s="5" t="s">
        <v>235</v>
      </c>
      <c r="E18" s="5"/>
      <c r="F18" s="5"/>
      <c r="G18" s="5" t="s">
        <v>236</v>
      </c>
      <c r="H18" s="5" t="s">
        <v>224</v>
      </c>
      <c r="I18" s="5" t="s">
        <v>225</v>
      </c>
      <c r="J18" s="5"/>
      <c r="K18" s="5"/>
    </row>
    <row r="19" ht="20" customHeight="1">
      <c r="A19" s="5"/>
      <c r="B19" s="5"/>
      <c r="C19" s="5"/>
      <c r="D19" s="5" t="s">
        <v>226</v>
      </c>
      <c r="E19" s="5"/>
      <c r="F19" s="5" t="s">
        <v>227</v>
      </c>
      <c r="G19" s="5"/>
      <c r="H19" s="5"/>
      <c r="I19" s="5" t="s">
        <v>228</v>
      </c>
      <c r="J19" s="5" t="s">
        <v>229</v>
      </c>
      <c r="K19" s="5" t="s">
        <v>230</v>
      </c>
    </row>
    <row r="20" ht="20" customHeight="1">
      <c r="A20" s="5"/>
      <c r="B20" s="5"/>
      <c r="C20" s="5"/>
      <c r="D20" s="5" t="s">
        <v>231</v>
      </c>
      <c r="E20" s="5" t="s">
        <v>232</v>
      </c>
      <c r="F20" s="5"/>
      <c r="G20" s="5"/>
      <c r="H20" s="5"/>
      <c r="I20" s="5"/>
      <c r="J20" s="5"/>
      <c r="K20" s="5"/>
    </row>
    <row r="21" ht="20" customHeight="1">
      <c r="A21" s="5" t="s">
        <v>70</v>
      </c>
      <c r="B21" s="5" t="s">
        <v>71</v>
      </c>
      <c r="C21" s="5" t="s">
        <v>72</v>
      </c>
      <c r="D21" s="5" t="s">
        <v>73</v>
      </c>
      <c r="E21" s="5" t="s">
        <v>74</v>
      </c>
      <c r="F21" s="5" t="s">
        <v>75</v>
      </c>
      <c r="G21" s="5" t="s">
        <v>155</v>
      </c>
      <c r="H21" s="5" t="s">
        <v>156</v>
      </c>
      <c r="I21" s="5" t="s">
        <v>157</v>
      </c>
      <c r="J21" s="5" t="s">
        <v>158</v>
      </c>
      <c r="K21" s="5" t="s">
        <v>159</v>
      </c>
    </row>
    <row r="22" ht="30" customHeight="1">
</row>
    <row r="23" ht="30" customHeight="1">
      <c r="A23" s="3" t="s">
        <v>237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20" customHeight="1">
      <c r="A24" s="5" t="s">
        <v>238</v>
      </c>
      <c r="B24" s="5" t="s">
        <v>221</v>
      </c>
      <c r="C24" s="5" t="s">
        <v>64</v>
      </c>
      <c r="D24" s="5" t="s">
        <v>239</v>
      </c>
      <c r="E24" s="5"/>
      <c r="F24" s="5"/>
      <c r="G24" s="5" t="s">
        <v>240</v>
      </c>
      <c r="H24" s="5" t="s">
        <v>224</v>
      </c>
      <c r="I24" s="5" t="s">
        <v>225</v>
      </c>
      <c r="J24" s="5"/>
      <c r="K24" s="5"/>
    </row>
    <row r="25" ht="20" customHeight="1">
      <c r="A25" s="5"/>
      <c r="B25" s="5"/>
      <c r="C25" s="5"/>
      <c r="D25" s="5" t="s">
        <v>226</v>
      </c>
      <c r="E25" s="5"/>
      <c r="F25" s="5" t="s">
        <v>227</v>
      </c>
      <c r="G25" s="5"/>
      <c r="H25" s="5"/>
      <c r="I25" s="5" t="s">
        <v>228</v>
      </c>
      <c r="J25" s="5" t="s">
        <v>229</v>
      </c>
      <c r="K25" s="5" t="s">
        <v>230</v>
      </c>
    </row>
    <row r="26" ht="20" customHeight="1">
      <c r="A26" s="5"/>
      <c r="B26" s="5"/>
      <c r="C26" s="5"/>
      <c r="D26" s="5" t="s">
        <v>231</v>
      </c>
      <c r="E26" s="5" t="s">
        <v>232</v>
      </c>
      <c r="F26" s="5"/>
      <c r="G26" s="5"/>
      <c r="H26" s="5"/>
      <c r="I26" s="5"/>
      <c r="J26" s="5"/>
      <c r="K26" s="5"/>
    </row>
    <row r="27" ht="20" customHeight="1">
      <c r="A27" s="5" t="s">
        <v>70</v>
      </c>
      <c r="B27" s="5" t="s">
        <v>71</v>
      </c>
      <c r="C27" s="5" t="s">
        <v>72</v>
      </c>
      <c r="D27" s="5" t="s">
        <v>73</v>
      </c>
      <c r="E27" s="5" t="s">
        <v>74</v>
      </c>
      <c r="F27" s="5" t="s">
        <v>75</v>
      </c>
      <c r="G27" s="5" t="s">
        <v>155</v>
      </c>
      <c r="H27" s="5" t="s">
        <v>156</v>
      </c>
      <c r="I27" s="5" t="s">
        <v>157</v>
      </c>
      <c r="J27" s="5" t="s">
        <v>158</v>
      </c>
      <c r="K27" s="5" t="s">
        <v>159</v>
      </c>
    </row>
    <row r="28" ht="15" customHeight="1">
</row>
    <row r="29" ht="40" customHeight="1">
      <c r="A29" s="10" t="s">
        <v>41</v>
      </c>
      <c r="B29" s="15"/>
      <c r="C29" s="0"/>
      <c r="D29" s="15"/>
      <c r="E29" s="0"/>
      <c r="F29" s="15"/>
    </row>
    <row r="30" ht="20" customHeight="1">
      <c r="A30" s="0"/>
      <c r="B30" s="11" t="s">
        <v>42</v>
      </c>
      <c r="C30" s="0"/>
      <c r="D30" s="11" t="s">
        <v>216</v>
      </c>
      <c r="E30" s="0"/>
      <c r="F30" s="11" t="s">
        <v>43</v>
      </c>
    </row>
    <row r="31" ht="40" customHeight="1">
      <c r="A31" s="10" t="s">
        <v>44</v>
      </c>
      <c r="B31" s="15"/>
      <c r="C31" s="0"/>
      <c r="D31" s="15"/>
      <c r="E31" s="0"/>
      <c r="F31" s="15"/>
    </row>
    <row r="32" ht="20" customHeight="1">
      <c r="A32" s="0"/>
      <c r="B32" s="11" t="s">
        <v>42</v>
      </c>
      <c r="C32" s="0"/>
      <c r="D32" s="11" t="s">
        <v>241</v>
      </c>
      <c r="E32" s="0"/>
      <c r="F32" s="11" t="s">
        <v>45</v>
      </c>
    </row>
    <row r="33" ht="20" customHeight="1">
      <c r="A33" s="10" t="s">
        <v>46</v>
      </c>
      <c r="B33" s="10"/>
    </row>
    <row r="34" ht="20" customHeight="1">
</row>
    <row r="35" ht="20" customHeight="1">
      <c r="A35" s="17" t="s">
        <v>47</v>
      </c>
      <c r="B35" s="17"/>
      <c r="C35" s="17"/>
      <c r="D35" s="17"/>
    </row>
    <row r="36" ht="20" customHeight="1">
      <c r="A36" s="18" t="s">
        <v>48</v>
      </c>
      <c r="B36" s="18"/>
      <c r="C36" s="18"/>
      <c r="D36" s="18"/>
    </row>
    <row r="37" ht="20" customHeight="1">
      <c r="A37" s="18" t="s">
        <v>49</v>
      </c>
      <c r="B37" s="18"/>
      <c r="C37" s="18"/>
      <c r="D37" s="18"/>
    </row>
    <row r="38" ht="20" customHeight="1">
      <c r="A38" s="18" t="s">
        <v>50</v>
      </c>
      <c r="B38" s="18"/>
      <c r="C38" s="18"/>
      <c r="D38" s="18"/>
    </row>
    <row r="39" ht="20" customHeight="1">
      <c r="A39" s="18" t="s">
        <v>51</v>
      </c>
      <c r="B39" s="18"/>
      <c r="C39" s="18"/>
      <c r="D39" s="18"/>
    </row>
    <row r="40" ht="20" customHeight="1">
      <c r="A40" s="18" t="s">
        <v>52</v>
      </c>
      <c r="B40" s="18"/>
      <c r="C40" s="18"/>
      <c r="D40" s="18"/>
    </row>
    <row r="41" ht="20" customHeight="1">
      <c r="A41" s="19" t="s">
        <v>53</v>
      </c>
      <c r="B41" s="19"/>
      <c r="C41" s="19"/>
      <c r="D41" s="19"/>
    </row>
  </sheetData>
  <sheetProtection password="" sheet="1" objects="1" scenarios="1"/>
  <mergeCells>
    <mergeCell ref="A1:K1"/>
    <mergeCell ref="A2:K2"/>
    <mergeCell ref="A6:B6"/>
    <mergeCell ref="C6:H6"/>
    <mergeCell ref="A7:B7"/>
    <mergeCell ref="C7:H7"/>
    <mergeCell ref="A8:B8"/>
    <mergeCell ref="C8:H8"/>
    <mergeCell ref="A9:B9"/>
    <mergeCell ref="C9:H9"/>
    <mergeCell ref="A11:K11"/>
    <mergeCell ref="A12:A14"/>
    <mergeCell ref="B12:B14"/>
    <mergeCell ref="C12:C14"/>
    <mergeCell ref="D12:F12"/>
    <mergeCell ref="G12:G14"/>
    <mergeCell ref="H12:H14"/>
    <mergeCell ref="I12:K12"/>
    <mergeCell ref="D13:E13"/>
    <mergeCell ref="F13:F14"/>
    <mergeCell ref="I13:I14"/>
    <mergeCell ref="J13:J14"/>
    <mergeCell ref="K13:K14"/>
    <mergeCell ref="A17:K17"/>
    <mergeCell ref="A18:A20"/>
    <mergeCell ref="B18:B20"/>
    <mergeCell ref="C18:C20"/>
    <mergeCell ref="D18:F18"/>
    <mergeCell ref="G18:G20"/>
    <mergeCell ref="H18:H20"/>
    <mergeCell ref="I18:K18"/>
    <mergeCell ref="D19:E19"/>
    <mergeCell ref="F19:F20"/>
    <mergeCell ref="I19:I20"/>
    <mergeCell ref="J19:J20"/>
    <mergeCell ref="K19:K20"/>
    <mergeCell ref="A23:K23"/>
    <mergeCell ref="A24:A26"/>
    <mergeCell ref="B24:B26"/>
    <mergeCell ref="C24:C26"/>
    <mergeCell ref="D24:F24"/>
    <mergeCell ref="G24:G26"/>
    <mergeCell ref="H24:H26"/>
    <mergeCell ref="I24:K24"/>
    <mergeCell ref="D25:E25"/>
    <mergeCell ref="F25:F26"/>
    <mergeCell ref="I25:I26"/>
    <mergeCell ref="J25:J26"/>
    <mergeCell ref="K25:K26"/>
    <mergeCell ref="A33:B33"/>
    <mergeCell ref="A35:D35"/>
    <mergeCell ref="A36:D36"/>
    <mergeCell ref="A37:D37"/>
    <mergeCell ref="A38:D38"/>
    <mergeCell ref="A39:D39"/>
    <mergeCell ref="A40:D40"/>
    <mergeCell ref="A41:D41"/>
  </mergeCells>
  <phoneticPr fontId="0" type="noConversion"/>
  <pageMargins left="0.4" right="0.4" top="0.4" bottom="0.4" header="0.1" footer="0.1"/>
  <pageSetup paperSize="9" fitToHeight="0" orientation="landscape" verticalDpi="0" r:id="rId4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4" width="28.65" customWidth="1"/>
    <col min="5" max="5" width="57.30" customWidth="1"/>
    <col min="6" max="13" width="28.65" customWidth="1"/>
  </cols>
  <sheetData>
    <row r="1" ht="50" customHeight="1">
      <c r="A1" s="1" t="s">
        <v>242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5" t="s">
        <v>2</v>
      </c>
    </row>
    <row r="4" ht="30" customHeight="1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20" t="s">
        <v>3</v>
      </c>
      <c r="M4" s="5" t="s">
        <v>56</v>
      </c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0"/>
      <c r="L5" s="20" t="s">
        <v>7</v>
      </c>
      <c r="M5" s="5" t="s">
        <v>8</v>
      </c>
    </row>
    <row r="6" ht="30" customHeight="1">
      <c r="A6" s="10" t="s">
        <v>5</v>
      </c>
      <c r="B6" s="10"/>
      <c r="C6" s="15" t="s">
        <v>6</v>
      </c>
      <c r="D6" s="15"/>
      <c r="E6" s="15"/>
      <c r="F6" s="15"/>
      <c r="G6" s="15"/>
      <c r="H6" s="15"/>
      <c r="I6" s="15"/>
      <c r="J6" s="15"/>
      <c r="K6" s="0"/>
      <c r="L6" s="20" t="s">
        <v>11</v>
      </c>
      <c r="M6" s="5" t="s">
        <v>12</v>
      </c>
    </row>
    <row r="7" ht="30" customHeight="1">
      <c r="A7" s="10" t="s">
        <v>57</v>
      </c>
      <c r="B7" s="10"/>
      <c r="C7" s="15" t="s">
        <v>14</v>
      </c>
      <c r="D7" s="15"/>
      <c r="E7" s="15"/>
      <c r="F7" s="15"/>
      <c r="G7" s="15"/>
      <c r="H7" s="15"/>
      <c r="I7" s="15"/>
      <c r="J7" s="15"/>
      <c r="K7" s="0"/>
      <c r="L7" s="20" t="s">
        <v>15</v>
      </c>
      <c r="M7" s="5" t="s">
        <v>16</v>
      </c>
    </row>
    <row r="8" ht="30" customHeight="1">
      <c r="A8" s="10" t="s">
        <v>17</v>
      </c>
      <c r="B8" s="10"/>
      <c r="C8" s="15" t="s">
        <v>18</v>
      </c>
      <c r="D8" s="15"/>
      <c r="E8" s="15"/>
      <c r="F8" s="15"/>
      <c r="G8" s="15"/>
      <c r="H8" s="15"/>
      <c r="I8" s="15"/>
      <c r="J8" s="15"/>
      <c r="K8" s="0"/>
      <c r="L8" s="20" t="s">
        <v>218</v>
      </c>
      <c r="M8" s="5" t="s">
        <v>20</v>
      </c>
    </row>
    <row r="9" ht="30" customHeight="1">
      <c r="A9" s="10" t="s">
        <v>21</v>
      </c>
      <c r="B9" s="10"/>
      <c r="C9" s="11"/>
      <c r="D9" s="11"/>
      <c r="E9" s="11"/>
      <c r="F9" s="11"/>
      <c r="G9" s="11"/>
      <c r="H9" s="11"/>
      <c r="I9" s="11"/>
      <c r="J9" s="11"/>
      <c r="K9" s="0"/>
      <c r="L9" s="20" t="s">
        <v>22</v>
      </c>
      <c r="M9" s="5" t="s">
        <v>23</v>
      </c>
    </row>
    <row r="10" ht="30" customHeight="1">
</row>
    <row r="11" ht="40" customHeight="1">
      <c r="A11" s="5" t="s">
        <v>243</v>
      </c>
      <c r="B11" s="5"/>
      <c r="C11" s="5"/>
      <c r="D11" s="5"/>
      <c r="E11" s="5"/>
      <c r="F11" s="5" t="s">
        <v>64</v>
      </c>
      <c r="G11" s="5" t="s">
        <v>244</v>
      </c>
      <c r="H11" s="5" t="s">
        <v>245</v>
      </c>
      <c r="I11" s="5" t="s">
        <v>246</v>
      </c>
      <c r="J11" s="5" t="s">
        <v>247</v>
      </c>
      <c r="K11" s="5" t="s">
        <v>248</v>
      </c>
      <c r="L11" s="5"/>
      <c r="M11" s="5" t="s">
        <v>249</v>
      </c>
    </row>
    <row r="12" ht="20" customHeight="1">
      <c r="A12" s="5" t="s">
        <v>231</v>
      </c>
      <c r="B12" s="5" t="s">
        <v>11</v>
      </c>
      <c r="C12" s="5" t="s">
        <v>250</v>
      </c>
      <c r="D12" s="5" t="s">
        <v>251</v>
      </c>
      <c r="E12" s="5" t="s">
        <v>252</v>
      </c>
      <c r="F12" s="5"/>
      <c r="G12" s="5"/>
      <c r="H12" s="5"/>
      <c r="I12" s="5"/>
      <c r="J12" s="5"/>
      <c r="K12" s="5" t="s">
        <v>253</v>
      </c>
      <c r="L12" s="5" t="s">
        <v>254</v>
      </c>
      <c r="M12" s="5"/>
    </row>
    <row r="13" ht="20" customHeight="1">
      <c r="A13" s="5" t="s">
        <v>70</v>
      </c>
      <c r="B13" s="5" t="s">
        <v>71</v>
      </c>
      <c r="C13" s="5" t="s">
        <v>72</v>
      </c>
      <c r="D13" s="5" t="s">
        <v>73</v>
      </c>
      <c r="E13" s="5" t="s">
        <v>74</v>
      </c>
      <c r="F13" s="5" t="s">
        <v>75</v>
      </c>
      <c r="G13" s="5" t="s">
        <v>155</v>
      </c>
      <c r="H13" s="5" t="s">
        <v>156</v>
      </c>
      <c r="I13" s="5" t="s">
        <v>157</v>
      </c>
      <c r="J13" s="5" t="s">
        <v>158</v>
      </c>
      <c r="K13" s="5" t="s">
        <v>159</v>
      </c>
      <c r="L13" s="5" t="s">
        <v>160</v>
      </c>
      <c r="M13" s="5" t="s">
        <v>161</v>
      </c>
    </row>
    <row r="14" ht="15" customHeight="1">
</row>
    <row r="15" ht="40" customHeight="1">
      <c r="A15" s="10" t="s">
        <v>41</v>
      </c>
      <c r="B15" s="15"/>
      <c r="C15" s="0"/>
      <c r="D15" s="15"/>
      <c r="E15" s="0"/>
      <c r="F15" s="15"/>
    </row>
    <row r="16" ht="20" customHeight="1">
      <c r="A16" s="0"/>
      <c r="B16" s="11" t="s">
        <v>42</v>
      </c>
      <c r="C16" s="0"/>
      <c r="D16" s="11" t="s">
        <v>216</v>
      </c>
      <c r="E16" s="0"/>
      <c r="F16" s="11" t="s">
        <v>43</v>
      </c>
    </row>
    <row r="17" ht="40" customHeight="1">
      <c r="A17" s="10" t="s">
        <v>44</v>
      </c>
      <c r="B17" s="15"/>
      <c r="C17" s="0"/>
      <c r="D17" s="15"/>
      <c r="E17" s="0"/>
      <c r="F17" s="15"/>
    </row>
    <row r="18" ht="20" customHeight="1">
      <c r="A18" s="0"/>
      <c r="B18" s="11" t="s">
        <v>42</v>
      </c>
      <c r="C18" s="0"/>
      <c r="D18" s="11" t="s">
        <v>241</v>
      </c>
      <c r="E18" s="0"/>
      <c r="F18" s="11" t="s">
        <v>45</v>
      </c>
    </row>
    <row r="19" ht="20" customHeight="1">
      <c r="A19" s="10" t="s">
        <v>46</v>
      </c>
      <c r="B19" s="10"/>
    </row>
    <row r="20" ht="20" customHeight="1">
</row>
    <row r="21" ht="20" customHeight="1">
      <c r="A21" s="17" t="s">
        <v>47</v>
      </c>
      <c r="B21" s="17"/>
      <c r="C21" s="17"/>
      <c r="D21" s="17"/>
    </row>
    <row r="22" ht="20" customHeight="1">
      <c r="A22" s="18" t="s">
        <v>48</v>
      </c>
      <c r="B22" s="18"/>
      <c r="C22" s="18"/>
      <c r="D22" s="18"/>
    </row>
    <row r="23" ht="20" customHeight="1">
      <c r="A23" s="18" t="s">
        <v>49</v>
      </c>
      <c r="B23" s="18"/>
      <c r="C23" s="18"/>
      <c r="D23" s="18"/>
    </row>
    <row r="24" ht="20" customHeight="1">
      <c r="A24" s="18" t="s">
        <v>50</v>
      </c>
      <c r="B24" s="18"/>
      <c r="C24" s="18"/>
      <c r="D24" s="18"/>
    </row>
    <row r="25" ht="20" customHeight="1">
      <c r="A25" s="18" t="s">
        <v>51</v>
      </c>
      <c r="B25" s="18"/>
      <c r="C25" s="18"/>
      <c r="D25" s="18"/>
    </row>
    <row r="26" ht="20" customHeight="1">
      <c r="A26" s="18" t="s">
        <v>52</v>
      </c>
      <c r="B26" s="18"/>
      <c r="C26" s="18"/>
      <c r="D26" s="18"/>
    </row>
    <row r="27" ht="20" customHeight="1">
      <c r="A27" s="19" t="s">
        <v>53</v>
      </c>
      <c r="B27" s="19"/>
      <c r="C27" s="19"/>
      <c r="D27" s="19"/>
    </row>
  </sheetData>
  <sheetProtection password="" sheet="1" objects="1" scenarios="1"/>
  <mergeCells>
    <mergeCell ref="A1:M1"/>
    <mergeCell ref="A2:M2"/>
    <mergeCell ref="A6:B6"/>
    <mergeCell ref="C6:J6"/>
    <mergeCell ref="A7:B7"/>
    <mergeCell ref="C7:J7"/>
    <mergeCell ref="A8:B8"/>
    <mergeCell ref="C8:J8"/>
    <mergeCell ref="A9:B9"/>
    <mergeCell ref="C9:J9"/>
    <mergeCell ref="A11:E11"/>
    <mergeCell ref="F11:F12"/>
    <mergeCell ref="G11:G12"/>
    <mergeCell ref="H11:H12"/>
    <mergeCell ref="I11:I12"/>
    <mergeCell ref="J11:J12"/>
    <mergeCell ref="K11:L11"/>
    <mergeCell ref="M11:M12"/>
    <mergeCell ref="A19:B19"/>
    <mergeCell ref="A21:D21"/>
    <mergeCell ref="A22:D22"/>
    <mergeCell ref="A23:D23"/>
    <mergeCell ref="A24:D24"/>
    <mergeCell ref="A25:D25"/>
    <mergeCell ref="A26:D26"/>
    <mergeCell ref="A27:D27"/>
  </mergeCells>
  <phoneticPr fontId="0" type="noConversion"/>
  <pageMargins left="0.4" right="0.4" top="0.4" bottom="0.4" header="0.1" footer="0.1"/>
  <pageSetup paperSize="9" fitToHeight="0" orientation="landscape" verticalDpi="0" r:id="rId5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47.75" customWidth="1"/>
    <col min="2" max="16" width="26.74" customWidth="1"/>
  </cols>
  <sheetData>
    <row r="1" ht="50" customHeight="1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0" customHeight="1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5" t="s">
        <v>2</v>
      </c>
    </row>
    <row r="4" ht="30" customHeight="1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20" t="s">
        <v>3</v>
      </c>
      <c r="P4" s="5" t="s">
        <v>56</v>
      </c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20" t="s">
        <v>7</v>
      </c>
      <c r="P5" s="5" t="s">
        <v>8</v>
      </c>
    </row>
    <row r="6" ht="30" customHeight="1">
      <c r="A6" s="10" t="s">
        <v>5</v>
      </c>
      <c r="B6" s="10"/>
      <c r="C6" s="10"/>
      <c r="D6" s="15" t="s">
        <v>6</v>
      </c>
      <c r="E6" s="15"/>
      <c r="F6" s="15"/>
      <c r="G6" s="15"/>
      <c r="H6" s="15"/>
      <c r="I6" s="15"/>
      <c r="J6" s="15"/>
      <c r="K6" s="15"/>
      <c r="L6" s="15"/>
      <c r="M6" s="15"/>
      <c r="N6" s="0"/>
      <c r="O6" s="20" t="s">
        <v>11</v>
      </c>
      <c r="P6" s="5" t="s">
        <v>12</v>
      </c>
    </row>
    <row r="7" ht="30" customHeight="1">
      <c r="A7" s="10" t="s">
        <v>57</v>
      </c>
      <c r="B7" s="10"/>
      <c r="C7" s="10"/>
      <c r="D7" s="15" t="s">
        <v>14</v>
      </c>
      <c r="E7" s="15"/>
      <c r="F7" s="15"/>
      <c r="G7" s="15"/>
      <c r="H7" s="15"/>
      <c r="I7" s="15"/>
      <c r="J7" s="15"/>
      <c r="K7" s="15"/>
      <c r="L7" s="15"/>
      <c r="M7" s="15"/>
      <c r="N7" s="0"/>
      <c r="O7" s="20" t="s">
        <v>15</v>
      </c>
      <c r="P7" s="5" t="s">
        <v>16</v>
      </c>
    </row>
    <row r="8" ht="30" customHeight="1">
      <c r="A8" s="10" t="s">
        <v>17</v>
      </c>
      <c r="B8" s="10"/>
      <c r="C8" s="10"/>
      <c r="D8" s="15" t="s">
        <v>18</v>
      </c>
      <c r="E8" s="15"/>
      <c r="F8" s="15"/>
      <c r="G8" s="15"/>
      <c r="H8" s="15"/>
      <c r="I8" s="15"/>
      <c r="J8" s="15"/>
      <c r="K8" s="15"/>
      <c r="L8" s="15"/>
      <c r="M8" s="15"/>
      <c r="N8" s="0"/>
      <c r="O8" s="20" t="s">
        <v>218</v>
      </c>
      <c r="P8" s="5" t="s">
        <v>20</v>
      </c>
    </row>
    <row r="9" ht="30" customHeight="1">
      <c r="A9" s="10" t="s">
        <v>21</v>
      </c>
      <c r="B9" s="10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0"/>
      <c r="O9" s="20" t="s">
        <v>22</v>
      </c>
      <c r="P9" s="5" t="s">
        <v>23</v>
      </c>
    </row>
    <row r="10" ht="30" customHeight="1">
      <c r="A10" s="10" t="s">
        <v>59</v>
      </c>
      <c r="B10" s="10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0"/>
      <c r="O10" s="20" t="s">
        <v>60</v>
      </c>
      <c r="P10" s="5" t="s">
        <v>61</v>
      </c>
    </row>
    <row r="11" ht="30" customHeight="1">
</row>
    <row r="12" ht="40" customHeight="1">
      <c r="A12" s="5" t="s">
        <v>63</v>
      </c>
      <c r="B12" s="5" t="s">
        <v>64</v>
      </c>
      <c r="C12" s="5" t="s">
        <v>255</v>
      </c>
      <c r="D12" s="5"/>
      <c r="E12" s="5" t="s">
        <v>256</v>
      </c>
      <c r="F12" s="5"/>
      <c r="G12" s="5"/>
      <c r="H12" s="5"/>
      <c r="I12" s="5"/>
      <c r="J12" s="5"/>
      <c r="K12" s="5"/>
      <c r="L12" s="5" t="s">
        <v>257</v>
      </c>
      <c r="M12" s="5"/>
      <c r="N12" s="5"/>
      <c r="O12" s="5"/>
      <c r="P12" s="5"/>
    </row>
    <row r="13" ht="40" customHeight="1">
      <c r="A13" s="5"/>
      <c r="B13" s="5"/>
      <c r="C13" s="5" t="s">
        <v>227</v>
      </c>
      <c r="D13" s="5" t="s">
        <v>258</v>
      </c>
      <c r="E13" s="5" t="s">
        <v>227</v>
      </c>
      <c r="F13" s="5" t="s">
        <v>259</v>
      </c>
      <c r="G13" s="5"/>
      <c r="H13" s="5"/>
      <c r="I13" s="5"/>
      <c r="J13" s="5"/>
      <c r="K13" s="5"/>
      <c r="L13" s="5" t="s">
        <v>227</v>
      </c>
      <c r="M13" s="5" t="s">
        <v>260</v>
      </c>
      <c r="N13" s="5"/>
      <c r="O13" s="5"/>
      <c r="P13" s="5"/>
    </row>
    <row r="14" ht="40" customHeight="1">
      <c r="A14" s="5"/>
      <c r="B14" s="5"/>
      <c r="C14" s="5"/>
      <c r="D14" s="5"/>
      <c r="E14" s="5"/>
      <c r="F14" s="5" t="s">
        <v>261</v>
      </c>
      <c r="G14" s="5" t="s">
        <v>262</v>
      </c>
      <c r="H14" s="5" t="s">
        <v>263</v>
      </c>
      <c r="I14" s="5" t="s">
        <v>264</v>
      </c>
      <c r="J14" s="5" t="s">
        <v>265</v>
      </c>
      <c r="K14" s="5" t="s">
        <v>266</v>
      </c>
      <c r="L14" s="5"/>
      <c r="M14" s="5" t="s">
        <v>267</v>
      </c>
      <c r="N14" s="5" t="s">
        <v>268</v>
      </c>
      <c r="O14" s="5" t="s">
        <v>269</v>
      </c>
      <c r="P14" s="5" t="s">
        <v>270</v>
      </c>
    </row>
    <row r="15" ht="20" customHeight="1">
      <c r="A15" s="5" t="s">
        <v>70</v>
      </c>
      <c r="B15" s="5" t="s">
        <v>71</v>
      </c>
      <c r="C15" s="5" t="s">
        <v>72</v>
      </c>
      <c r="D15" s="5" t="s">
        <v>73</v>
      </c>
      <c r="E15" s="5" t="s">
        <v>74</v>
      </c>
      <c r="F15" s="5" t="s">
        <v>75</v>
      </c>
      <c r="G15" s="5" t="s">
        <v>155</v>
      </c>
      <c r="H15" s="5" t="s">
        <v>156</v>
      </c>
      <c r="I15" s="5" t="s">
        <v>157</v>
      </c>
      <c r="J15" s="5" t="s">
        <v>158</v>
      </c>
      <c r="K15" s="5" t="s">
        <v>159</v>
      </c>
      <c r="L15" s="5" t="s">
        <v>160</v>
      </c>
      <c r="M15" s="5" t="s">
        <v>161</v>
      </c>
      <c r="N15" s="5" t="s">
        <v>162</v>
      </c>
      <c r="O15" s="5" t="s">
        <v>163</v>
      </c>
      <c r="P15" s="5" t="s">
        <v>164</v>
      </c>
    </row>
    <row r="16" ht="55" customHeight="1">
      <c r="A16" s="6" t="s">
        <v>271</v>
      </c>
      <c r="B16" s="5" t="s">
        <v>131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6090515.4</v>
      </c>
      <c r="M16" s="7">
        <v>6090515.4</v>
      </c>
      <c r="N16" s="7">
        <v>0</v>
      </c>
      <c r="O16" s="7">
        <v>0</v>
      </c>
      <c r="P16" s="7">
        <v>0</v>
      </c>
    </row>
    <row r="17" ht="55" customHeight="1">
      <c r="A17" s="6" t="s">
        <v>272</v>
      </c>
      <c r="B17" s="5" t="s">
        <v>273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</row>
    <row r="18" ht="55" customHeight="1">
      <c r="A18" s="6" t="s">
        <v>274</v>
      </c>
      <c r="B18" s="5" t="s">
        <v>275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1839335.65</v>
      </c>
      <c r="M18" s="7">
        <v>0</v>
      </c>
      <c r="N18" s="7">
        <v>0</v>
      </c>
      <c r="O18" s="7">
        <v>0</v>
      </c>
      <c r="P18" s="7">
        <v>0</v>
      </c>
    </row>
    <row r="19" ht="55" customHeight="1">
      <c r="A19" s="6" t="s">
        <v>276</v>
      </c>
      <c r="B19" s="5" t="s">
        <v>277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</row>
    <row r="20" ht="55" customHeight="1">
      <c r="A20" s="6" t="s">
        <v>278</v>
      </c>
      <c r="B20" s="5" t="s">
        <v>279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1839335.65</v>
      </c>
      <c r="M20" s="7">
        <v>0</v>
      </c>
      <c r="N20" s="7">
        <v>0</v>
      </c>
      <c r="O20" s="7">
        <v>0</v>
      </c>
      <c r="P20" s="7">
        <v>0</v>
      </c>
    </row>
    <row r="21" ht="55" customHeight="1">
      <c r="A21" s="6" t="s">
        <v>280</v>
      </c>
      <c r="B21" s="5" t="s">
        <v>281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</row>
    <row r="22" ht="55" customHeight="1">
      <c r="A22" s="6" t="s">
        <v>282</v>
      </c>
      <c r="B22" s="5" t="s">
        <v>283</v>
      </c>
      <c r="C22" s="7">
        <v>37735</v>
      </c>
      <c r="D22" s="7">
        <v>0</v>
      </c>
      <c r="E22" s="7">
        <v>42807.63</v>
      </c>
      <c r="F22" s="7">
        <v>0</v>
      </c>
      <c r="G22" s="7">
        <v>0</v>
      </c>
      <c r="H22" s="7">
        <v>0</v>
      </c>
      <c r="I22" s="7">
        <v>0</v>
      </c>
      <c r="J22" s="7">
        <v>42807.63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</row>
    <row r="23" ht="55" customHeight="1">
      <c r="A23" s="6" t="s">
        <v>284</v>
      </c>
      <c r="B23" s="5" t="s">
        <v>285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</row>
    <row r="24" ht="55" customHeight="1">
      <c r="A24" s="6" t="s">
        <v>286</v>
      </c>
      <c r="B24" s="5" t="s">
        <v>287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</row>
    <row r="25" ht="55" customHeight="1">
      <c r="A25" s="6" t="s">
        <v>288</v>
      </c>
      <c r="B25" s="5" t="s">
        <v>289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</row>
    <row r="26" ht="55" customHeight="1">
      <c r="A26" s="6" t="s">
        <v>290</v>
      </c>
      <c r="B26" s="5" t="s">
        <v>291</v>
      </c>
      <c r="C26" s="7">
        <v>646.24</v>
      </c>
      <c r="D26" s="7">
        <v>0</v>
      </c>
      <c r="E26" s="7">
        <v>589.63</v>
      </c>
      <c r="F26" s="7">
        <v>0</v>
      </c>
      <c r="G26" s="7">
        <v>0</v>
      </c>
      <c r="H26" s="7">
        <v>0</v>
      </c>
      <c r="I26" s="7">
        <v>0</v>
      </c>
      <c r="J26" s="7">
        <v>589.63</v>
      </c>
      <c r="K26" s="7">
        <v>0</v>
      </c>
      <c r="L26" s="7">
        <v>1913.63</v>
      </c>
      <c r="M26" s="7">
        <v>0</v>
      </c>
      <c r="N26" s="7">
        <v>0</v>
      </c>
      <c r="O26" s="7">
        <v>0</v>
      </c>
      <c r="P26" s="7">
        <v>0</v>
      </c>
    </row>
    <row r="27" ht="55" customHeight="1">
      <c r="A27" s="6" t="s">
        <v>292</v>
      </c>
      <c r="B27" s="5" t="s">
        <v>293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</row>
    <row r="28" ht="55" customHeight="1">
      <c r="A28" s="6" t="s">
        <v>294</v>
      </c>
      <c r="B28" s="5" t="s">
        <v>295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</row>
    <row r="29" ht="55" customHeight="1">
      <c r="A29" s="6" t="s">
        <v>296</v>
      </c>
      <c r="B29" s="5" t="s">
        <v>297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</row>
    <row r="30" ht="20" customHeight="1">
      <c r="A30" s="21" t="s">
        <v>136</v>
      </c>
      <c r="B30" s="25" t="s">
        <v>137</v>
      </c>
      <c r="C30" s="23">
        <v>646.24</v>
      </c>
      <c r="D30" s="25" t="s">
        <v>138</v>
      </c>
      <c r="E30" s="25" t="s">
        <v>138</v>
      </c>
      <c r="F30" s="23">
        <v>0</v>
      </c>
      <c r="G30" s="23">
        <v>0</v>
      </c>
      <c r="H30" s="23">
        <v>0</v>
      </c>
      <c r="I30" s="23">
        <v>0</v>
      </c>
      <c r="J30" s="23">
        <v>589.63</v>
      </c>
      <c r="K30" s="23"/>
      <c r="L30" s="23">
        <v>7931764.68</v>
      </c>
      <c r="M30" s="23">
        <v>6090515.4</v>
      </c>
      <c r="N30" s="23">
        <v>0</v>
      </c>
      <c r="O30" s="23">
        <v>0</v>
      </c>
      <c r="P30" s="23">
        <v>0</v>
      </c>
    </row>
    <row r="31" ht="15" customHeight="1">
</row>
    <row r="32" ht="40" customHeight="1">
      <c r="A32" s="10" t="s">
        <v>41</v>
      </c>
      <c r="B32" s="15"/>
      <c r="C32" s="0"/>
      <c r="D32" s="15"/>
      <c r="E32" s="0"/>
      <c r="F32" s="15"/>
    </row>
    <row r="33" ht="20" customHeight="1">
      <c r="A33" s="0"/>
      <c r="B33" s="11" t="s">
        <v>42</v>
      </c>
      <c r="C33" s="0"/>
      <c r="D33" s="11" t="s">
        <v>216</v>
      </c>
      <c r="E33" s="0"/>
      <c r="F33" s="11" t="s">
        <v>43</v>
      </c>
    </row>
    <row r="34" ht="40" customHeight="1">
      <c r="A34" s="10" t="s">
        <v>44</v>
      </c>
      <c r="B34" s="15"/>
      <c r="C34" s="0"/>
      <c r="D34" s="15"/>
      <c r="E34" s="0"/>
      <c r="F34" s="15"/>
    </row>
    <row r="35" ht="20" customHeight="1">
      <c r="A35" s="0"/>
      <c r="B35" s="11" t="s">
        <v>42</v>
      </c>
      <c r="C35" s="0"/>
      <c r="D35" s="11" t="s">
        <v>241</v>
      </c>
      <c r="E35" s="0"/>
      <c r="F35" s="11" t="s">
        <v>45</v>
      </c>
    </row>
    <row r="36" ht="20" customHeight="1">
      <c r="A36" s="10" t="s">
        <v>46</v>
      </c>
      <c r="B36" s="10"/>
    </row>
    <row r="37" ht="20" customHeight="1">
</row>
    <row r="38" ht="20" customHeight="1">
      <c r="A38" s="17" t="s">
        <v>47</v>
      </c>
      <c r="B38" s="17"/>
      <c r="C38" s="17"/>
      <c r="D38" s="17"/>
    </row>
    <row r="39" ht="20" customHeight="1">
      <c r="A39" s="18" t="s">
        <v>48</v>
      </c>
      <c r="B39" s="18"/>
      <c r="C39" s="18"/>
      <c r="D39" s="18"/>
    </row>
    <row r="40" ht="20" customHeight="1">
      <c r="A40" s="18" t="s">
        <v>49</v>
      </c>
      <c r="B40" s="18"/>
      <c r="C40" s="18"/>
      <c r="D40" s="18"/>
    </row>
    <row r="41" ht="20" customHeight="1">
      <c r="A41" s="18" t="s">
        <v>50</v>
      </c>
      <c r="B41" s="18"/>
      <c r="C41" s="18"/>
      <c r="D41" s="18"/>
    </row>
    <row r="42" ht="20" customHeight="1">
      <c r="A42" s="18" t="s">
        <v>51</v>
      </c>
      <c r="B42" s="18"/>
      <c r="C42" s="18"/>
      <c r="D42" s="18"/>
    </row>
    <row r="43" ht="20" customHeight="1">
      <c r="A43" s="18" t="s">
        <v>52</v>
      </c>
      <c r="B43" s="18"/>
      <c r="C43" s="18"/>
      <c r="D43" s="18"/>
    </row>
    <row r="44" ht="20" customHeight="1">
      <c r="A44" s="19" t="s">
        <v>53</v>
      </c>
      <c r="B44" s="19"/>
      <c r="C44" s="19"/>
      <c r="D44" s="19"/>
    </row>
  </sheetData>
  <sheetProtection password="" sheet="1" objects="1" scenarios="1"/>
  <mergeCells>
    <mergeCell ref="A1:P1"/>
    <mergeCell ref="A2:P2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2:A14"/>
    <mergeCell ref="B12:B14"/>
    <mergeCell ref="C12:D12"/>
    <mergeCell ref="E12:K12"/>
    <mergeCell ref="L12:P12"/>
    <mergeCell ref="C13:C14"/>
    <mergeCell ref="D13:D14"/>
    <mergeCell ref="E13:E14"/>
    <mergeCell ref="F13:K13"/>
    <mergeCell ref="L13:L14"/>
    <mergeCell ref="M13:P13"/>
    <mergeCell ref="A36:B36"/>
    <mergeCell ref="A38:D38"/>
    <mergeCell ref="A39:D39"/>
    <mergeCell ref="A40:D40"/>
    <mergeCell ref="A41:D41"/>
    <mergeCell ref="A42:D42"/>
    <mergeCell ref="A43:D43"/>
    <mergeCell ref="A44:D44"/>
  </mergeCells>
  <phoneticPr fontId="0" type="noConversion"/>
  <pageMargins left="0.4" right="0.4" top="0.4" bottom="0.4" header="0.1" footer="0.1"/>
  <pageSetup paperSize="9" fitToHeight="0" orientation="landscape" verticalDpi="0" r:id="rId6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17" width="19.10" customWidth="1"/>
  </cols>
  <sheetData>
    <row r="1" ht="50" customHeight="1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30" customHeight="1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5" t="s">
        <v>2</v>
      </c>
    </row>
    <row r="4" ht="30" customHeight="1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20" t="s">
        <v>3</v>
      </c>
      <c r="Q4" s="5" t="s">
        <v>56</v>
      </c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20" t="s">
        <v>7</v>
      </c>
      <c r="Q5" s="5" t="s">
        <v>8</v>
      </c>
    </row>
    <row r="6" ht="30" customHeight="1">
      <c r="A6" s="10" t="s">
        <v>5</v>
      </c>
      <c r="B6" s="10"/>
      <c r="C6" s="15" t="s">
        <v>6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0"/>
      <c r="P6" s="20" t="s">
        <v>11</v>
      </c>
      <c r="Q6" s="5" t="s">
        <v>12</v>
      </c>
    </row>
    <row r="7" ht="30" customHeight="1">
      <c r="A7" s="10" t="s">
        <v>57</v>
      </c>
      <c r="B7" s="10"/>
      <c r="C7" s="15" t="s">
        <v>14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0"/>
      <c r="P7" s="20" t="s">
        <v>15</v>
      </c>
      <c r="Q7" s="5" t="s">
        <v>16</v>
      </c>
    </row>
    <row r="8" ht="30" customHeight="1">
      <c r="A8" s="10" t="s">
        <v>17</v>
      </c>
      <c r="B8" s="10"/>
      <c r="C8" s="15" t="s">
        <v>18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0"/>
      <c r="P8" s="20" t="s">
        <v>218</v>
      </c>
      <c r="Q8" s="5" t="s">
        <v>20</v>
      </c>
    </row>
    <row r="9" ht="30" customHeight="1">
      <c r="A9" s="10" t="s">
        <v>21</v>
      </c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0"/>
      <c r="P9" s="20" t="s">
        <v>22</v>
      </c>
      <c r="Q9" s="5" t="s">
        <v>23</v>
      </c>
    </row>
    <row r="10" ht="30" customHeight="1">
</row>
    <row r="11" ht="40" customHeight="1">
      <c r="A11" s="5" t="s">
        <v>63</v>
      </c>
      <c r="B11" s="5" t="s">
        <v>64</v>
      </c>
      <c r="C11" s="5" t="s">
        <v>298</v>
      </c>
      <c r="D11" s="5"/>
      <c r="E11" s="5" t="s">
        <v>299</v>
      </c>
      <c r="F11" s="5"/>
      <c r="G11" s="5"/>
      <c r="H11" s="5" t="s">
        <v>300</v>
      </c>
      <c r="I11" s="5"/>
      <c r="J11" s="5"/>
      <c r="K11" s="5"/>
      <c r="L11" s="5"/>
      <c r="M11" s="5"/>
      <c r="N11" s="5" t="s">
        <v>301</v>
      </c>
      <c r="O11" s="5"/>
      <c r="P11" s="5" t="s">
        <v>302</v>
      </c>
      <c r="Q11" s="5" t="s">
        <v>303</v>
      </c>
    </row>
    <row r="12" ht="30" customHeight="1">
      <c r="A12" s="5"/>
      <c r="B12" s="5"/>
      <c r="C12" s="5" t="s">
        <v>227</v>
      </c>
      <c r="D12" s="5" t="s">
        <v>304</v>
      </c>
      <c r="E12" s="5" t="s">
        <v>305</v>
      </c>
      <c r="F12" s="5"/>
      <c r="G12" s="5" t="s">
        <v>306</v>
      </c>
      <c r="H12" s="5" t="s">
        <v>227</v>
      </c>
      <c r="I12" s="5" t="s">
        <v>304</v>
      </c>
      <c r="J12" s="5" t="s">
        <v>307</v>
      </c>
      <c r="K12" s="5"/>
      <c r="L12" s="5"/>
      <c r="M12" s="5"/>
      <c r="N12" s="5" t="s">
        <v>308</v>
      </c>
      <c r="O12" s="5" t="s">
        <v>309</v>
      </c>
      <c r="P12" s="5"/>
      <c r="Q12" s="5"/>
    </row>
    <row r="13" ht="30" customHeight="1">
      <c r="A13" s="5"/>
      <c r="B13" s="5"/>
      <c r="C13" s="5"/>
      <c r="D13" s="5"/>
      <c r="E13" s="5" t="s">
        <v>310</v>
      </c>
      <c r="F13" s="5" t="s">
        <v>309</v>
      </c>
      <c r="G13" s="5"/>
      <c r="H13" s="5"/>
      <c r="I13" s="5"/>
      <c r="J13" s="5" t="s">
        <v>311</v>
      </c>
      <c r="K13" s="5" t="s">
        <v>312</v>
      </c>
      <c r="L13" s="5" t="s">
        <v>313</v>
      </c>
      <c r="M13" s="5" t="s">
        <v>314</v>
      </c>
      <c r="N13" s="5"/>
      <c r="O13" s="5"/>
      <c r="P13" s="5"/>
      <c r="Q13" s="5"/>
    </row>
    <row r="14" ht="20" customHeight="1">
      <c r="A14" s="5" t="s">
        <v>70</v>
      </c>
      <c r="B14" s="5" t="s">
        <v>71</v>
      </c>
      <c r="C14" s="5" t="s">
        <v>72</v>
      </c>
      <c r="D14" s="5" t="s">
        <v>73</v>
      </c>
      <c r="E14" s="5" t="s">
        <v>74</v>
      </c>
      <c r="F14" s="5" t="s">
        <v>75</v>
      </c>
      <c r="G14" s="5" t="s">
        <v>155</v>
      </c>
      <c r="H14" s="5" t="s">
        <v>156</v>
      </c>
      <c r="I14" s="5" t="s">
        <v>157</v>
      </c>
      <c r="J14" s="5" t="s">
        <v>158</v>
      </c>
      <c r="K14" s="5" t="s">
        <v>159</v>
      </c>
      <c r="L14" s="5" t="s">
        <v>160</v>
      </c>
      <c r="M14" s="5" t="s">
        <v>161</v>
      </c>
      <c r="N14" s="5" t="s">
        <v>162</v>
      </c>
      <c r="O14" s="5" t="s">
        <v>163</v>
      </c>
      <c r="P14" s="5" t="s">
        <v>164</v>
      </c>
      <c r="Q14" s="5" t="s">
        <v>165</v>
      </c>
    </row>
    <row r="15" ht="30" customHeight="1">
      <c r="A15" s="6" t="s">
        <v>271</v>
      </c>
      <c r="B15" s="5" t="s">
        <v>131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9"/>
      <c r="Q15" s="9"/>
    </row>
    <row r="16" ht="30" customHeight="1">
      <c r="A16" s="6" t="s">
        <v>272</v>
      </c>
      <c r="B16" s="5" t="s">
        <v>273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9"/>
      <c r="Q16" s="9"/>
    </row>
    <row r="17" ht="30" customHeight="1">
      <c r="A17" s="6" t="s">
        <v>274</v>
      </c>
      <c r="B17" s="5" t="s">
        <v>275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9"/>
      <c r="Q17" s="9"/>
    </row>
    <row r="18" ht="30" customHeight="1">
      <c r="A18" s="6" t="s">
        <v>276</v>
      </c>
      <c r="B18" s="5" t="s">
        <v>277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9"/>
      <c r="Q18" s="9"/>
    </row>
    <row r="19" ht="30" customHeight="1">
      <c r="A19" s="6" t="s">
        <v>278</v>
      </c>
      <c r="B19" s="5" t="s">
        <v>279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9"/>
      <c r="Q19" s="9"/>
    </row>
    <row r="20" ht="30" customHeight="1">
      <c r="A20" s="6" t="s">
        <v>280</v>
      </c>
      <c r="B20" s="5" t="s">
        <v>281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9"/>
      <c r="Q20" s="9"/>
    </row>
    <row r="21" ht="30" customHeight="1">
      <c r="A21" s="6" t="s">
        <v>282</v>
      </c>
      <c r="B21" s="5" t="s">
        <v>283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9"/>
      <c r="Q21" s="9"/>
    </row>
    <row r="22" ht="30" customHeight="1">
      <c r="A22" s="6" t="s">
        <v>315</v>
      </c>
      <c r="B22" s="5" t="s">
        <v>285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9"/>
      <c r="Q22" s="9"/>
    </row>
    <row r="23" ht="30" customHeight="1">
      <c r="A23" s="6" t="s">
        <v>286</v>
      </c>
      <c r="B23" s="5" t="s">
        <v>287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9"/>
      <c r="Q23" s="9"/>
    </row>
    <row r="24" ht="30" customHeight="1">
      <c r="A24" s="6" t="s">
        <v>288</v>
      </c>
      <c r="B24" s="5" t="s">
        <v>289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9"/>
      <c r="Q24" s="9"/>
    </row>
    <row r="25" ht="30" customHeight="1">
      <c r="A25" s="6" t="s">
        <v>290</v>
      </c>
      <c r="B25" s="5" t="s">
        <v>291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9"/>
      <c r="Q25" s="9"/>
    </row>
    <row r="26" ht="30" customHeight="1">
      <c r="A26" s="6" t="s">
        <v>292</v>
      </c>
      <c r="B26" s="5" t="s">
        <v>293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9"/>
      <c r="Q26" s="9"/>
    </row>
    <row r="27" ht="30" customHeight="1">
      <c r="A27" s="6" t="s">
        <v>294</v>
      </c>
      <c r="B27" s="5" t="s">
        <v>295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9"/>
      <c r="Q27" s="9"/>
    </row>
    <row r="28" ht="30" customHeight="1">
      <c r="A28" s="6" t="s">
        <v>296</v>
      </c>
      <c r="B28" s="5" t="s">
        <v>297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9"/>
      <c r="Q28" s="9"/>
    </row>
    <row r="29" ht="20" customHeight="1">
      <c r="A29" s="21" t="s">
        <v>136</v>
      </c>
      <c r="B29" s="25" t="s">
        <v>137</v>
      </c>
      <c r="C29" s="23">
        <v>0</v>
      </c>
      <c r="D29" s="25" t="s">
        <v>138</v>
      </c>
      <c r="E29" s="23">
        <v>0</v>
      </c>
      <c r="F29" s="23">
        <v>0</v>
      </c>
      <c r="G29" s="23">
        <v>0</v>
      </c>
      <c r="H29" s="23">
        <v>0</v>
      </c>
      <c r="I29" s="25" t="s">
        <v>138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5" t="s">
        <v>138</v>
      </c>
      <c r="Q29" s="25" t="s">
        <v>138</v>
      </c>
    </row>
    <row r="30" ht="15" customHeight="1">
</row>
    <row r="31" ht="40" customHeight="1">
      <c r="A31" s="10" t="s">
        <v>41</v>
      </c>
      <c r="B31" s="15"/>
      <c r="C31" s="0"/>
      <c r="D31" s="15"/>
      <c r="E31" s="0"/>
      <c r="F31" s="15"/>
    </row>
    <row r="32" ht="20" customHeight="1">
      <c r="A32" s="0"/>
      <c r="B32" s="11" t="s">
        <v>42</v>
      </c>
      <c r="C32" s="0"/>
      <c r="D32" s="11" t="s">
        <v>216</v>
      </c>
      <c r="E32" s="0"/>
      <c r="F32" s="11" t="s">
        <v>43</v>
      </c>
    </row>
    <row r="33" ht="40" customHeight="1">
      <c r="A33" s="10" t="s">
        <v>44</v>
      </c>
      <c r="B33" s="15"/>
      <c r="C33" s="0"/>
      <c r="D33" s="15"/>
      <c r="E33" s="0"/>
      <c r="F33" s="15"/>
    </row>
    <row r="34" ht="20" customHeight="1">
      <c r="A34" s="0"/>
      <c r="B34" s="11" t="s">
        <v>42</v>
      </c>
      <c r="C34" s="0"/>
      <c r="D34" s="11" t="s">
        <v>241</v>
      </c>
      <c r="E34" s="0"/>
      <c r="F34" s="11" t="s">
        <v>45</v>
      </c>
    </row>
    <row r="35" ht="20" customHeight="1">
      <c r="A35" s="10" t="s">
        <v>46</v>
      </c>
      <c r="B35" s="10"/>
    </row>
    <row r="36" ht="20" customHeight="1">
</row>
    <row r="37" ht="20" customHeight="1">
      <c r="A37" s="17" t="s">
        <v>47</v>
      </c>
      <c r="B37" s="17"/>
      <c r="C37" s="17"/>
      <c r="D37" s="17"/>
    </row>
    <row r="38" ht="20" customHeight="1">
      <c r="A38" s="18" t="s">
        <v>48</v>
      </c>
      <c r="B38" s="18"/>
      <c r="C38" s="18"/>
      <c r="D38" s="18"/>
    </row>
    <row r="39" ht="20" customHeight="1">
      <c r="A39" s="18" t="s">
        <v>49</v>
      </c>
      <c r="B39" s="18"/>
      <c r="C39" s="18"/>
      <c r="D39" s="18"/>
    </row>
    <row r="40" ht="20" customHeight="1">
      <c r="A40" s="18" t="s">
        <v>50</v>
      </c>
      <c r="B40" s="18"/>
      <c r="C40" s="18"/>
      <c r="D40" s="18"/>
    </row>
    <row r="41" ht="20" customHeight="1">
      <c r="A41" s="18" t="s">
        <v>51</v>
      </c>
      <c r="B41" s="18"/>
      <c r="C41" s="18"/>
      <c r="D41" s="18"/>
    </row>
    <row r="42" ht="20" customHeight="1">
      <c r="A42" s="18" t="s">
        <v>52</v>
      </c>
      <c r="B42" s="18"/>
      <c r="C42" s="18"/>
      <c r="D42" s="18"/>
    </row>
    <row r="43" ht="20" customHeight="1">
      <c r="A43" s="19" t="s">
        <v>53</v>
      </c>
      <c r="B43" s="19"/>
      <c r="C43" s="19"/>
      <c r="D43" s="19"/>
    </row>
  </sheetData>
  <sheetProtection password="" sheet="1" objects="1" scenarios="1"/>
  <mergeCells>
    <mergeCell ref="A1:Q1"/>
    <mergeCell ref="A2:Q2"/>
    <mergeCell ref="A6:B6"/>
    <mergeCell ref="C6:N6"/>
    <mergeCell ref="A7:B7"/>
    <mergeCell ref="C7:N7"/>
    <mergeCell ref="A8:B8"/>
    <mergeCell ref="C8:N8"/>
    <mergeCell ref="A9:B9"/>
    <mergeCell ref="C9:N9"/>
    <mergeCell ref="A11:A13"/>
    <mergeCell ref="B11:B13"/>
    <mergeCell ref="C11:D11"/>
    <mergeCell ref="E11:G11"/>
    <mergeCell ref="H11:M11"/>
    <mergeCell ref="N11:O11"/>
    <mergeCell ref="P11:P13"/>
    <mergeCell ref="Q11:Q13"/>
    <mergeCell ref="C12:C13"/>
    <mergeCell ref="D12:D13"/>
    <mergeCell ref="E12:F12"/>
    <mergeCell ref="G12:G13"/>
    <mergeCell ref="H12:H13"/>
    <mergeCell ref="I12:I13"/>
    <mergeCell ref="J12:M12"/>
    <mergeCell ref="N12:N13"/>
    <mergeCell ref="O12:O13"/>
    <mergeCell ref="A35:B35"/>
    <mergeCell ref="A37:D37"/>
    <mergeCell ref="A38:D38"/>
    <mergeCell ref="A39:D39"/>
    <mergeCell ref="A40:D40"/>
    <mergeCell ref="A41:D41"/>
    <mergeCell ref="A42:D42"/>
    <mergeCell ref="A43:D43"/>
  </mergeCells>
  <phoneticPr fontId="0" type="noConversion"/>
  <pageMargins left="0.4" right="0.4" top="0.4" bottom="0.4" header="0.1" footer="0.1"/>
  <pageSetup paperSize="9" fitToHeight="0" orientation="landscape" verticalDpi="0" r:id="rId7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5" width="24.83" customWidth="1"/>
  </cols>
  <sheetData>
    <row r="1" ht="50" customHeight="1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0" customHeight="1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5" t="s">
        <v>2</v>
      </c>
    </row>
    <row r="4" ht="30" customHeight="1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20" t="s">
        <v>3</v>
      </c>
      <c r="O4" s="5" t="s">
        <v>56</v>
      </c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20" t="s">
        <v>7</v>
      </c>
      <c r="O5" s="5" t="s">
        <v>8</v>
      </c>
    </row>
    <row r="6" ht="30" customHeight="1">
      <c r="A6" s="10" t="s">
        <v>5</v>
      </c>
      <c r="B6" s="10"/>
      <c r="C6" s="10"/>
      <c r="D6" s="15" t="s">
        <v>6</v>
      </c>
      <c r="E6" s="15"/>
      <c r="F6" s="15"/>
      <c r="G6" s="15"/>
      <c r="H6" s="15"/>
      <c r="I6" s="15"/>
      <c r="J6" s="15"/>
      <c r="K6" s="15"/>
      <c r="L6" s="15"/>
      <c r="M6" s="15"/>
      <c r="N6" s="20" t="s">
        <v>11</v>
      </c>
      <c r="O6" s="5" t="s">
        <v>12</v>
      </c>
    </row>
    <row r="7" ht="30" customHeight="1">
      <c r="A7" s="10" t="s">
        <v>57</v>
      </c>
      <c r="B7" s="10"/>
      <c r="C7" s="10"/>
      <c r="D7" s="15" t="s">
        <v>14</v>
      </c>
      <c r="E7" s="15"/>
      <c r="F7" s="15"/>
      <c r="G7" s="15"/>
      <c r="H7" s="15"/>
      <c r="I7" s="15"/>
      <c r="J7" s="15"/>
      <c r="K7" s="15"/>
      <c r="L7" s="15"/>
      <c r="M7" s="15"/>
      <c r="N7" s="20" t="s">
        <v>15</v>
      </c>
      <c r="O7" s="5" t="s">
        <v>16</v>
      </c>
    </row>
    <row r="8" ht="30" customHeight="1">
      <c r="A8" s="10" t="s">
        <v>17</v>
      </c>
      <c r="B8" s="10"/>
      <c r="C8" s="10"/>
      <c r="D8" s="15" t="s">
        <v>18</v>
      </c>
      <c r="E8" s="15"/>
      <c r="F8" s="15"/>
      <c r="G8" s="15"/>
      <c r="H8" s="15"/>
      <c r="I8" s="15"/>
      <c r="J8" s="15"/>
      <c r="K8" s="15"/>
      <c r="L8" s="15"/>
      <c r="M8" s="15"/>
      <c r="N8" s="20" t="s">
        <v>218</v>
      </c>
      <c r="O8" s="5" t="s">
        <v>20</v>
      </c>
    </row>
    <row r="9" ht="30" customHeight="1">
      <c r="A9" s="10" t="s">
        <v>21</v>
      </c>
      <c r="B9" s="10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20" t="s">
        <v>22</v>
      </c>
      <c r="O9" s="5" t="s">
        <v>23</v>
      </c>
    </row>
    <row r="10" ht="30" customHeight="1">
</row>
    <row r="11" ht="40" customHeight="1">
      <c r="A11" s="5" t="s">
        <v>63</v>
      </c>
      <c r="B11" s="5" t="s">
        <v>64</v>
      </c>
      <c r="C11" s="5" t="s">
        <v>316</v>
      </c>
      <c r="D11" s="5"/>
      <c r="E11" s="5" t="s">
        <v>317</v>
      </c>
      <c r="F11" s="5"/>
      <c r="G11" s="5"/>
      <c r="H11" s="5" t="s">
        <v>318</v>
      </c>
      <c r="I11" s="5"/>
      <c r="J11" s="5"/>
      <c r="K11" s="5"/>
      <c r="L11" s="5" t="s">
        <v>319</v>
      </c>
      <c r="M11" s="5"/>
      <c r="N11" s="5" t="s">
        <v>320</v>
      </c>
      <c r="O11" s="5"/>
    </row>
    <row r="12" ht="30" customHeight="1">
      <c r="A12" s="5"/>
      <c r="B12" s="5"/>
      <c r="C12" s="5" t="s">
        <v>227</v>
      </c>
      <c r="D12" s="5" t="s">
        <v>321</v>
      </c>
      <c r="E12" s="5" t="s">
        <v>227</v>
      </c>
      <c r="F12" s="5" t="s">
        <v>260</v>
      </c>
      <c r="G12" s="5"/>
      <c r="H12" s="5" t="s">
        <v>227</v>
      </c>
      <c r="I12" s="5" t="s">
        <v>322</v>
      </c>
      <c r="J12" s="5"/>
      <c r="K12" s="5" t="s">
        <v>323</v>
      </c>
      <c r="L12" s="5" t="s">
        <v>227</v>
      </c>
      <c r="M12" s="5" t="s">
        <v>324</v>
      </c>
      <c r="N12" s="5" t="s">
        <v>227</v>
      </c>
      <c r="O12" s="5" t="s">
        <v>321</v>
      </c>
    </row>
    <row r="13" ht="30" customHeight="1">
      <c r="A13" s="5"/>
      <c r="B13" s="5"/>
      <c r="C13" s="5"/>
      <c r="D13" s="5"/>
      <c r="E13" s="5"/>
      <c r="F13" s="5" t="s">
        <v>325</v>
      </c>
      <c r="G13" s="5" t="s">
        <v>326</v>
      </c>
      <c r="H13" s="5"/>
      <c r="I13" s="5" t="s">
        <v>227</v>
      </c>
      <c r="J13" s="5" t="s">
        <v>327</v>
      </c>
      <c r="K13" s="5"/>
      <c r="L13" s="5"/>
      <c r="M13" s="5"/>
      <c r="N13" s="5"/>
      <c r="O13" s="5"/>
    </row>
    <row r="14" ht="20" customHeight="1">
      <c r="A14" s="5" t="s">
        <v>70</v>
      </c>
      <c r="B14" s="5" t="s">
        <v>71</v>
      </c>
      <c r="C14" s="5" t="s">
        <v>72</v>
      </c>
      <c r="D14" s="5" t="s">
        <v>73</v>
      </c>
      <c r="E14" s="5" t="s">
        <v>74</v>
      </c>
      <c r="F14" s="5" t="s">
        <v>75</v>
      </c>
      <c r="G14" s="5" t="s">
        <v>155</v>
      </c>
      <c r="H14" s="5" t="s">
        <v>156</v>
      </c>
      <c r="I14" s="5" t="s">
        <v>157</v>
      </c>
      <c r="J14" s="5" t="s">
        <v>158</v>
      </c>
      <c r="K14" s="5" t="s">
        <v>159</v>
      </c>
      <c r="L14" s="5" t="s">
        <v>160</v>
      </c>
      <c r="M14" s="5" t="s">
        <v>161</v>
      </c>
      <c r="N14" s="5" t="s">
        <v>162</v>
      </c>
      <c r="O14" s="5" t="s">
        <v>163</v>
      </c>
    </row>
    <row r="15" ht="20" customHeight="1">
      <c r="A15" s="24" t="s">
        <v>328</v>
      </c>
      <c r="B15" s="5" t="s">
        <v>77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</row>
    <row r="16" ht="20" customHeight="1">
      <c r="A16" s="6" t="s">
        <v>329</v>
      </c>
      <c r="B16" s="5" t="s">
        <v>330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</row>
    <row r="17" ht="20" customHeight="1">
      <c r="A17" s="6" t="s">
        <v>331</v>
      </c>
      <c r="B17" s="5" t="s">
        <v>332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</row>
    <row r="18" ht="20" customHeight="1">
      <c r="A18" s="6" t="s">
        <v>333</v>
      </c>
      <c r="B18" s="5" t="s">
        <v>334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ht="20" customHeight="1">
      <c r="A19" s="6" t="s">
        <v>335</v>
      </c>
      <c r="B19" s="5" t="s">
        <v>336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ht="20" customHeight="1">
      <c r="A20" s="24" t="s">
        <v>337</v>
      </c>
      <c r="B20" s="5" t="s">
        <v>79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ht="20" customHeight="1">
      <c r="A21" s="6" t="s">
        <v>338</v>
      </c>
      <c r="B21" s="5" t="s">
        <v>339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ht="20" customHeight="1">
      <c r="A22" s="6" t="s">
        <v>331</v>
      </c>
      <c r="B22" s="5" t="s">
        <v>340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ht="20" customHeight="1">
      <c r="A23" s="6" t="s">
        <v>341</v>
      </c>
      <c r="B23" s="5" t="s">
        <v>342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</row>
    <row r="24" ht="20" customHeight="1">
      <c r="A24" s="6" t="s">
        <v>343</v>
      </c>
      <c r="B24" s="5" t="s">
        <v>344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</row>
    <row r="25" ht="20" customHeight="1">
      <c r="A25" s="24" t="s">
        <v>345</v>
      </c>
      <c r="B25" s="5" t="s">
        <v>81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</row>
    <row r="26" ht="20" customHeight="1">
      <c r="A26" s="6" t="s">
        <v>346</v>
      </c>
      <c r="B26" s="5" t="s">
        <v>191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</row>
    <row r="27" ht="20" customHeight="1">
      <c r="A27" s="6" t="s">
        <v>347</v>
      </c>
      <c r="B27" s="5" t="s">
        <v>348</v>
      </c>
      <c r="C27" s="7">
        <v>7960</v>
      </c>
      <c r="D27" s="7">
        <v>0</v>
      </c>
      <c r="E27" s="7">
        <v>0</v>
      </c>
      <c r="F27" s="7">
        <v>0</v>
      </c>
      <c r="G27" s="7">
        <v>0</v>
      </c>
      <c r="H27" s="7">
        <v>7960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</row>
    <row r="28" ht="20" customHeight="1">
      <c r="A28" s="21" t="s">
        <v>136</v>
      </c>
      <c r="B28" s="25" t="s">
        <v>137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</row>
    <row r="29" ht="15" customHeight="1">
</row>
    <row r="30" ht="40" customHeight="1">
      <c r="A30" s="10" t="s">
        <v>41</v>
      </c>
      <c r="B30" s="15"/>
      <c r="C30" s="0"/>
      <c r="D30" s="15"/>
      <c r="E30" s="0"/>
      <c r="F30" s="15"/>
    </row>
    <row r="31" ht="20" customHeight="1">
      <c r="A31" s="0"/>
      <c r="B31" s="11" t="s">
        <v>42</v>
      </c>
      <c r="C31" s="0"/>
      <c r="D31" s="11" t="s">
        <v>216</v>
      </c>
      <c r="E31" s="0"/>
      <c r="F31" s="11" t="s">
        <v>43</v>
      </c>
    </row>
    <row r="32" ht="40" customHeight="1">
      <c r="A32" s="10" t="s">
        <v>44</v>
      </c>
      <c r="B32" s="15"/>
      <c r="C32" s="0"/>
      <c r="D32" s="15"/>
      <c r="E32" s="0"/>
      <c r="F32" s="15"/>
    </row>
    <row r="33" ht="20" customHeight="1">
      <c r="A33" s="0"/>
      <c r="B33" s="11" t="s">
        <v>42</v>
      </c>
      <c r="C33" s="0"/>
      <c r="D33" s="11" t="s">
        <v>241</v>
      </c>
      <c r="E33" s="0"/>
      <c r="F33" s="11" t="s">
        <v>45</v>
      </c>
    </row>
    <row r="34" ht="20" customHeight="1">
      <c r="A34" s="10" t="s">
        <v>46</v>
      </c>
      <c r="B34" s="10"/>
    </row>
    <row r="35" ht="20" customHeight="1">
</row>
    <row r="36" ht="20" customHeight="1">
      <c r="A36" s="17" t="s">
        <v>47</v>
      </c>
      <c r="B36" s="17"/>
    </row>
    <row r="37" ht="20" customHeight="1">
      <c r="A37" s="18" t="s">
        <v>48</v>
      </c>
      <c r="B37" s="18"/>
    </row>
    <row r="38" ht="20" customHeight="1">
      <c r="A38" s="18" t="s">
        <v>49</v>
      </c>
      <c r="B38" s="18"/>
    </row>
    <row r="39" ht="20" customHeight="1">
      <c r="A39" s="18" t="s">
        <v>50</v>
      </c>
      <c r="B39" s="18"/>
    </row>
    <row r="40" ht="20" customHeight="1">
      <c r="A40" s="18" t="s">
        <v>51</v>
      </c>
      <c r="B40" s="18"/>
    </row>
    <row r="41" ht="20" customHeight="1">
      <c r="A41" s="18" t="s">
        <v>52</v>
      </c>
      <c r="B41" s="18"/>
    </row>
    <row r="42" ht="20" customHeight="1">
      <c r="A42" s="19" t="s">
        <v>53</v>
      </c>
      <c r="B42" s="19"/>
    </row>
  </sheetData>
  <sheetProtection password="" sheet="1" objects="1" scenarios="1"/>
  <mergeCells>
    <mergeCell ref="A1:O1"/>
    <mergeCell ref="A2:O2"/>
    <mergeCell ref="A6:C6"/>
    <mergeCell ref="D6:M6"/>
    <mergeCell ref="A7:C7"/>
    <mergeCell ref="D7:M7"/>
    <mergeCell ref="A8:C8"/>
    <mergeCell ref="D8:M8"/>
    <mergeCell ref="A9:C9"/>
    <mergeCell ref="D9:M9"/>
    <mergeCell ref="A11:A13"/>
    <mergeCell ref="B11:B13"/>
    <mergeCell ref="C11:D11"/>
    <mergeCell ref="E11:G11"/>
    <mergeCell ref="H11:K11"/>
    <mergeCell ref="L11:M11"/>
    <mergeCell ref="N11:O11"/>
    <mergeCell ref="C12:C13"/>
    <mergeCell ref="D12:D13"/>
    <mergeCell ref="E12:E13"/>
    <mergeCell ref="F12:G12"/>
    <mergeCell ref="H12:H13"/>
    <mergeCell ref="I12:J12"/>
    <mergeCell ref="K12:K13"/>
    <mergeCell ref="L12:L13"/>
    <mergeCell ref="M12:M13"/>
    <mergeCell ref="N12:N13"/>
    <mergeCell ref="O12:O13"/>
    <mergeCell ref="A34:B34"/>
    <mergeCell ref="A36:B36"/>
    <mergeCell ref="A37:B37"/>
    <mergeCell ref="A38:B38"/>
    <mergeCell ref="A39:B39"/>
    <mergeCell ref="A40:B40"/>
    <mergeCell ref="A41:B41"/>
    <mergeCell ref="A42:B42"/>
  </mergeCells>
  <phoneticPr fontId="0" type="noConversion"/>
  <pageMargins left="0.4" right="0.4" top="0.4" bottom="0.4" header="0.1" footer="0.1"/>
  <pageSetup paperSize="9" fitToHeight="0" orientation="landscape" verticalDpi="0" r:id="rId8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7" width="24.83" customWidth="1"/>
  </cols>
  <sheetData>
    <row r="1" ht="50" customHeight="1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30" customHeight="1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5" t="s">
        <v>2</v>
      </c>
    </row>
    <row r="4" ht="30" customHeight="1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20" t="s">
        <v>3</v>
      </c>
      <c r="Q4" s="5" t="s">
        <v>56</v>
      </c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20" t="s">
        <v>7</v>
      </c>
      <c r="Q5" s="5" t="s">
        <v>8</v>
      </c>
    </row>
    <row r="6" ht="30" customHeight="1">
      <c r="A6" s="10" t="s">
        <v>5</v>
      </c>
      <c r="B6" s="10"/>
      <c r="C6" s="15" t="s">
        <v>6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0"/>
      <c r="P6" s="20" t="s">
        <v>11</v>
      </c>
      <c r="Q6" s="5" t="s">
        <v>12</v>
      </c>
    </row>
    <row r="7" ht="30" customHeight="1">
      <c r="A7" s="10" t="s">
        <v>57</v>
      </c>
      <c r="B7" s="10"/>
      <c r="C7" s="15" t="s">
        <v>14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0"/>
      <c r="P7" s="20" t="s">
        <v>15</v>
      </c>
      <c r="Q7" s="5" t="s">
        <v>16</v>
      </c>
    </row>
    <row r="8" ht="30" customHeight="1">
      <c r="A8" s="10" t="s">
        <v>17</v>
      </c>
      <c r="B8" s="10"/>
      <c r="C8" s="15" t="s">
        <v>18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0"/>
      <c r="P8" s="20" t="s">
        <v>218</v>
      </c>
      <c r="Q8" s="5" t="s">
        <v>20</v>
      </c>
    </row>
    <row r="9" ht="30" customHeight="1">
      <c r="A9" s="10" t="s">
        <v>21</v>
      </c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0"/>
      <c r="P9" s="20" t="s">
        <v>22</v>
      </c>
      <c r="Q9" s="5" t="s">
        <v>23</v>
      </c>
    </row>
    <row r="10" ht="30" customHeight="1">
</row>
    <row r="11" ht="50" customHeight="1">
      <c r="A11" s="1" t="s">
        <v>349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ht="30" customHeight="1">
      <c r="A12" s="5" t="s">
        <v>350</v>
      </c>
      <c r="B12" s="5" t="s">
        <v>64</v>
      </c>
      <c r="C12" s="5" t="s">
        <v>351</v>
      </c>
      <c r="D12" s="5"/>
      <c r="E12" s="5"/>
      <c r="F12" s="5"/>
      <c r="G12" s="5" t="s">
        <v>352</v>
      </c>
      <c r="H12" s="5"/>
      <c r="I12" s="5"/>
      <c r="J12" s="5"/>
      <c r="K12" s="5"/>
      <c r="L12" s="5" t="s">
        <v>353</v>
      </c>
      <c r="M12" s="5"/>
      <c r="N12" s="5" t="s">
        <v>354</v>
      </c>
      <c r="O12" s="5"/>
      <c r="P12" s="5"/>
      <c r="Q12" s="5"/>
    </row>
    <row r="13" ht="30" customHeight="1">
      <c r="A13" s="5"/>
      <c r="B13" s="5"/>
      <c r="C13" s="5" t="s">
        <v>355</v>
      </c>
      <c r="D13" s="5"/>
      <c r="E13" s="5" t="s">
        <v>260</v>
      </c>
      <c r="F13" s="5"/>
      <c r="G13" s="5" t="s">
        <v>227</v>
      </c>
      <c r="H13" s="5" t="s">
        <v>260</v>
      </c>
      <c r="I13" s="5"/>
      <c r="J13" s="5"/>
      <c r="K13" s="5"/>
      <c r="L13" s="5" t="s">
        <v>260</v>
      </c>
      <c r="M13" s="5"/>
      <c r="N13" s="5" t="s">
        <v>355</v>
      </c>
      <c r="O13" s="5"/>
      <c r="P13" s="5" t="s">
        <v>260</v>
      </c>
      <c r="Q13" s="5"/>
    </row>
    <row r="14" ht="30" customHeight="1">
      <c r="A14" s="5"/>
      <c r="B14" s="5"/>
      <c r="C14" s="5" t="s">
        <v>227</v>
      </c>
      <c r="D14" s="5" t="s">
        <v>356</v>
      </c>
      <c r="E14" s="5" t="s">
        <v>357</v>
      </c>
      <c r="F14" s="5" t="s">
        <v>358</v>
      </c>
      <c r="G14" s="5"/>
      <c r="H14" s="5" t="s">
        <v>359</v>
      </c>
      <c r="I14" s="5"/>
      <c r="J14" s="5" t="s">
        <v>360</v>
      </c>
      <c r="K14" s="5" t="s">
        <v>361</v>
      </c>
      <c r="L14" s="5" t="s">
        <v>362</v>
      </c>
      <c r="M14" s="5" t="s">
        <v>363</v>
      </c>
      <c r="N14" s="5" t="s">
        <v>227</v>
      </c>
      <c r="O14" s="5" t="s">
        <v>364</v>
      </c>
      <c r="P14" s="5" t="s">
        <v>357</v>
      </c>
      <c r="Q14" s="5" t="s">
        <v>358</v>
      </c>
    </row>
    <row r="15" ht="30" customHeight="1">
      <c r="A15" s="5"/>
      <c r="B15" s="5"/>
      <c r="C15" s="5"/>
      <c r="D15" s="5" t="s">
        <v>365</v>
      </c>
      <c r="E15" s="5"/>
      <c r="F15" s="5"/>
      <c r="G15" s="5"/>
      <c r="H15" s="5" t="s">
        <v>227</v>
      </c>
      <c r="I15" s="5" t="s">
        <v>364</v>
      </c>
      <c r="J15" s="5"/>
      <c r="K15" s="5"/>
      <c r="L15" s="5"/>
      <c r="M15" s="5"/>
      <c r="N15" s="5"/>
      <c r="O15" s="5"/>
      <c r="P15" s="5"/>
      <c r="Q15" s="5"/>
    </row>
    <row r="16" ht="30" customHeight="1">
      <c r="A16" s="5"/>
      <c r="B16" s="5"/>
      <c r="C16" s="5"/>
      <c r="D16" s="5"/>
      <c r="E16" s="5"/>
      <c r="F16" s="5"/>
      <c r="G16" s="5"/>
      <c r="H16" s="5"/>
      <c r="I16" s="5" t="s">
        <v>365</v>
      </c>
      <c r="J16" s="5"/>
      <c r="K16" s="5"/>
      <c r="L16" s="5"/>
      <c r="M16" s="5"/>
      <c r="N16" s="5"/>
      <c r="O16" s="5"/>
      <c r="P16" s="5"/>
      <c r="Q16" s="5"/>
    </row>
    <row r="17" ht="20" customHeight="1">
      <c r="A17" s="5" t="s">
        <v>70</v>
      </c>
      <c r="B17" s="5" t="s">
        <v>71</v>
      </c>
      <c r="C17" s="5" t="s">
        <v>72</v>
      </c>
      <c r="D17" s="5" t="s">
        <v>73</v>
      </c>
      <c r="E17" s="5" t="s">
        <v>74</v>
      </c>
      <c r="F17" s="5" t="s">
        <v>75</v>
      </c>
      <c r="G17" s="5" t="s">
        <v>155</v>
      </c>
      <c r="H17" s="5" t="s">
        <v>156</v>
      </c>
      <c r="I17" s="5" t="s">
        <v>157</v>
      </c>
      <c r="J17" s="5" t="s">
        <v>158</v>
      </c>
      <c r="K17" s="5" t="s">
        <v>159</v>
      </c>
      <c r="L17" s="5" t="s">
        <v>160</v>
      </c>
      <c r="M17" s="5" t="s">
        <v>161</v>
      </c>
      <c r="N17" s="5" t="s">
        <v>162</v>
      </c>
      <c r="O17" s="5" t="s">
        <v>163</v>
      </c>
      <c r="P17" s="5" t="s">
        <v>164</v>
      </c>
      <c r="Q17" s="5" t="s">
        <v>165</v>
      </c>
    </row>
    <row r="18" ht="20" customHeight="1">
      <c r="A18" s="24" t="s">
        <v>366</v>
      </c>
      <c r="B18" s="5" t="s">
        <v>131</v>
      </c>
      <c r="C18" s="23">
        <v>47</v>
      </c>
      <c r="D18" s="23">
        <v>47</v>
      </c>
      <c r="E18" s="23">
        <v>43.5</v>
      </c>
      <c r="F18" s="23">
        <v>3.5</v>
      </c>
      <c r="G18" s="23">
        <v>25.5</v>
      </c>
      <c r="H18" s="23">
        <v>14</v>
      </c>
      <c r="I18" s="23">
        <v>14</v>
      </c>
      <c r="J18" s="23">
        <v>1.5</v>
      </c>
      <c r="K18" s="23">
        <v>11.5</v>
      </c>
      <c r="L18" s="23">
        <v>0</v>
      </c>
      <c r="M18" s="23">
        <v>0</v>
      </c>
      <c r="N18" s="23">
        <v>47</v>
      </c>
      <c r="O18" s="23">
        <v>47</v>
      </c>
      <c r="P18" s="23">
        <v>44</v>
      </c>
      <c r="Q18" s="23">
        <v>3</v>
      </c>
    </row>
    <row r="19" ht="20" customHeight="1">
      <c r="A19" s="6" t="s">
        <v>150</v>
      </c>
      <c r="B19" s="5" t="s">
        <v>133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ht="25" customHeight="1">
      <c r="A20" s="6" t="s">
        <v>367</v>
      </c>
      <c r="B20" s="5" t="s">
        <v>135</v>
      </c>
      <c r="C20" s="7">
        <v>5</v>
      </c>
      <c r="D20" s="7">
        <v>5</v>
      </c>
      <c r="E20" s="7">
        <v>1.5</v>
      </c>
      <c r="F20" s="7">
        <v>3.5</v>
      </c>
      <c r="G20" s="7">
        <v>1.5</v>
      </c>
      <c r="H20" s="7">
        <v>1</v>
      </c>
      <c r="I20" s="7">
        <v>1</v>
      </c>
      <c r="J20" s="7">
        <v>.5</v>
      </c>
      <c r="K20" s="7">
        <v>.5</v>
      </c>
      <c r="L20" s="7">
        <v>0</v>
      </c>
      <c r="M20" s="7">
        <v>0</v>
      </c>
      <c r="N20" s="7">
        <v>3</v>
      </c>
      <c r="O20" s="7">
        <v>3</v>
      </c>
      <c r="P20" s="7">
        <v>1.5</v>
      </c>
      <c r="Q20" s="7">
        <v>1.5</v>
      </c>
    </row>
    <row r="21" ht="25" customHeight="1">
      <c r="A21" s="6" t="s">
        <v>368</v>
      </c>
      <c r="B21" s="5" t="s">
        <v>369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</row>
    <row r="22" ht="25" customHeight="1">
      <c r="A22" s="6" t="s">
        <v>370</v>
      </c>
      <c r="B22" s="5" t="s">
        <v>371</v>
      </c>
      <c r="C22" s="7">
        <v>42</v>
      </c>
      <c r="D22" s="7">
        <v>42</v>
      </c>
      <c r="E22" s="7">
        <v>42</v>
      </c>
      <c r="F22" s="7">
        <v>0</v>
      </c>
      <c r="G22" s="7">
        <v>24</v>
      </c>
      <c r="H22" s="7">
        <v>13</v>
      </c>
      <c r="I22" s="7">
        <v>13</v>
      </c>
      <c r="J22" s="7">
        <v>1</v>
      </c>
      <c r="K22" s="7">
        <v>11</v>
      </c>
      <c r="L22" s="7"/>
      <c r="M22" s="7"/>
      <c r="N22" s="7">
        <v>44</v>
      </c>
      <c r="O22" s="7">
        <v>44</v>
      </c>
      <c r="P22" s="7">
        <v>42.5</v>
      </c>
      <c r="Q22" s="7">
        <v>1.5</v>
      </c>
    </row>
    <row r="23" ht="25" customHeight="1">
      <c r="A23" s="6" t="s">
        <v>372</v>
      </c>
      <c r="B23" s="5" t="s">
        <v>373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ht="25" customHeight="1">
      <c r="A24" s="6" t="s">
        <v>374</v>
      </c>
      <c r="B24" s="5" t="s">
        <v>375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</row>
    <row r="25" ht="25" customHeight="1">
      <c r="A25" s="6" t="s">
        <v>376</v>
      </c>
      <c r="B25" s="5" t="s">
        <v>377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ht="20" customHeight="1">
      <c r="A26" s="24" t="s">
        <v>378</v>
      </c>
      <c r="B26" s="5" t="s">
        <v>273</v>
      </c>
      <c r="C26" s="23">
        <v>.5</v>
      </c>
      <c r="D26" s="23">
        <v>.5</v>
      </c>
      <c r="E26" s="23">
        <v>.5</v>
      </c>
      <c r="F26" s="23"/>
      <c r="G26" s="23">
        <v>0</v>
      </c>
      <c r="H26" s="23"/>
      <c r="I26" s="23"/>
      <c r="J26" s="23">
        <v>1</v>
      </c>
      <c r="K26" s="23"/>
      <c r="L26" s="23"/>
      <c r="M26" s="23"/>
      <c r="N26" s="23">
        <v>.5</v>
      </c>
      <c r="O26" s="23">
        <v>.5</v>
      </c>
      <c r="P26" s="23">
        <v>.5</v>
      </c>
      <c r="Q26" s="23"/>
    </row>
    <row r="27" ht="20" customHeight="1">
      <c r="A27" s="6" t="s">
        <v>150</v>
      </c>
      <c r="B27" s="5" t="s">
        <v>379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ht="25" customHeight="1">
      <c r="A28" s="6" t="s">
        <v>380</v>
      </c>
      <c r="B28" s="5" t="s">
        <v>381</v>
      </c>
      <c r="C28" s="7">
        <v>.5</v>
      </c>
      <c r="D28" s="7">
        <v>.5</v>
      </c>
      <c r="E28" s="7">
        <v>.5</v>
      </c>
      <c r="F28" s="7"/>
      <c r="G28" s="7">
        <v>0</v>
      </c>
      <c r="H28" s="7"/>
      <c r="I28" s="7"/>
      <c r="J28" s="7">
        <v>1</v>
      </c>
      <c r="K28" s="7"/>
      <c r="L28" s="7"/>
      <c r="M28" s="7"/>
      <c r="N28" s="7">
        <v>.5</v>
      </c>
      <c r="O28" s="7">
        <v>.5</v>
      </c>
      <c r="P28" s="7">
        <v>.5</v>
      </c>
      <c r="Q28" s="7"/>
    </row>
    <row r="29" ht="20" customHeight="1">
      <c r="A29" s="24" t="s">
        <v>382</v>
      </c>
      <c r="B29" s="5" t="s">
        <v>275</v>
      </c>
      <c r="C29" s="23">
        <v>11.5</v>
      </c>
      <c r="D29" s="23">
        <v>11.5</v>
      </c>
      <c r="E29" s="23">
        <v>10</v>
      </c>
      <c r="F29" s="23">
        <v>1.5</v>
      </c>
      <c r="G29" s="23">
        <v>11</v>
      </c>
      <c r="H29" s="23">
        <v>9</v>
      </c>
      <c r="I29" s="23">
        <v>9</v>
      </c>
      <c r="J29" s="23">
        <v>2</v>
      </c>
      <c r="K29" s="23">
        <v>2</v>
      </c>
      <c r="L29" s="23"/>
      <c r="M29" s="23"/>
      <c r="N29" s="23">
        <v>11.5</v>
      </c>
      <c r="O29" s="23">
        <v>11.5</v>
      </c>
      <c r="P29" s="23">
        <v>11</v>
      </c>
      <c r="Q29" s="23">
        <v>.5</v>
      </c>
    </row>
    <row r="30" ht="20" customHeight="1">
      <c r="A30" s="6" t="s">
        <v>150</v>
      </c>
      <c r="B30" s="5" t="s">
        <v>277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ht="25" customHeight="1">
      <c r="A31" s="6" t="s">
        <v>383</v>
      </c>
      <c r="B31" s="5" t="s">
        <v>384</v>
      </c>
      <c r="C31" s="7">
        <v>6.5</v>
      </c>
      <c r="D31" s="7">
        <v>6.5</v>
      </c>
      <c r="E31" s="7">
        <v>5</v>
      </c>
      <c r="F31" s="7">
        <v>1.5</v>
      </c>
      <c r="G31" s="7">
        <v>6</v>
      </c>
      <c r="H31" s="7">
        <v>4</v>
      </c>
      <c r="I31" s="7">
        <v>4</v>
      </c>
      <c r="J31" s="7">
        <v>2</v>
      </c>
      <c r="K31" s="7">
        <v>2</v>
      </c>
      <c r="L31" s="7"/>
      <c r="M31" s="7"/>
      <c r="N31" s="7">
        <v>6.5</v>
      </c>
      <c r="O31" s="7">
        <v>6.5</v>
      </c>
      <c r="P31" s="7">
        <v>6</v>
      </c>
      <c r="Q31" s="7">
        <v>.5</v>
      </c>
    </row>
    <row r="32" ht="25" customHeight="1">
      <c r="A32" s="6" t="s">
        <v>385</v>
      </c>
      <c r="B32" s="5" t="s">
        <v>279</v>
      </c>
      <c r="C32" s="7">
        <v>1</v>
      </c>
      <c r="D32" s="7">
        <v>1</v>
      </c>
      <c r="E32" s="7">
        <v>1</v>
      </c>
      <c r="F32" s="7">
        <v>0</v>
      </c>
      <c r="G32" s="7">
        <v>1</v>
      </c>
      <c r="H32" s="7">
        <v>1</v>
      </c>
      <c r="I32" s="7">
        <v>1</v>
      </c>
      <c r="J32" s="7">
        <v>0</v>
      </c>
      <c r="K32" s="7">
        <v>0</v>
      </c>
      <c r="L32" s="7"/>
      <c r="M32" s="7"/>
      <c r="N32" s="7">
        <v>1</v>
      </c>
      <c r="O32" s="7">
        <v>1</v>
      </c>
      <c r="P32" s="7">
        <v>1</v>
      </c>
      <c r="Q32" s="7">
        <v>0</v>
      </c>
    </row>
    <row r="33" ht="25" customHeight="1">
      <c r="A33" s="6" t="s">
        <v>386</v>
      </c>
      <c r="B33" s="5" t="s">
        <v>281</v>
      </c>
      <c r="C33" s="7">
        <v>2</v>
      </c>
      <c r="D33" s="7">
        <v>2</v>
      </c>
      <c r="E33" s="7">
        <v>2</v>
      </c>
      <c r="F33" s="7"/>
      <c r="G33" s="7">
        <v>2</v>
      </c>
      <c r="H33" s="7">
        <v>2</v>
      </c>
      <c r="I33" s="7">
        <v>2</v>
      </c>
      <c r="J33" s="7"/>
      <c r="K33" s="7"/>
      <c r="L33" s="7"/>
      <c r="M33" s="7"/>
      <c r="N33" s="7">
        <v>2</v>
      </c>
      <c r="O33" s="7">
        <v>2</v>
      </c>
      <c r="P33" s="7">
        <v>2</v>
      </c>
      <c r="Q33" s="7"/>
    </row>
    <row r="34" ht="25" customHeight="1">
      <c r="A34" s="6" t="s">
        <v>387</v>
      </c>
      <c r="B34" s="5" t="s">
        <v>283</v>
      </c>
      <c r="C34" s="7">
        <v>2</v>
      </c>
      <c r="D34" s="7">
        <v>2</v>
      </c>
      <c r="E34" s="7">
        <v>2</v>
      </c>
      <c r="F34" s="7"/>
      <c r="G34" s="7">
        <v>2</v>
      </c>
      <c r="H34" s="7">
        <v>2</v>
      </c>
      <c r="I34" s="7">
        <v>2</v>
      </c>
      <c r="J34" s="7"/>
      <c r="K34" s="7"/>
      <c r="L34" s="7"/>
      <c r="M34" s="7"/>
      <c r="N34" s="7">
        <v>2</v>
      </c>
      <c r="O34" s="7">
        <v>2</v>
      </c>
      <c r="P34" s="7">
        <v>2</v>
      </c>
      <c r="Q34" s="7"/>
    </row>
    <row r="35" ht="20" customHeight="1">
      <c r="A35" s="21" t="s">
        <v>136</v>
      </c>
      <c r="B35" s="25" t="s">
        <v>137</v>
      </c>
      <c r="C35" s="23">
        <f>VLOOKUP("Основной персонал, всего",A:U,3,0) + VLOOKUP("Вспомогательный персонал, всего",A:U,3,0) + VLOOKUP("Административно-управленческий персонал, всего",A:U,3,0)</f>
      </c>
      <c r="D35" s="23">
        <f>VLOOKUP("Основной персонал, всего",A:U,4,0) + VLOOKUP("Вспомогательный персонал, всего",A:U,4,0) + VLOOKUP("Административно-управленческий персонал, всего",A:U,4,0)</f>
      </c>
      <c r="E35" s="23">
        <f>VLOOKUP("Основной персонал, всего",A:U,5,0) + VLOOKUP("Вспомогательный персонал, всего",A:U,5,0) + VLOOKUP("Административно-управленческий персонал, всего",A:U,5,0)</f>
      </c>
      <c r="F35" s="23">
        <f>VLOOKUP("Основной персонал, всего",A:U,6,0) + VLOOKUP("Вспомогательный персонал, всего",A:U,6,0) + VLOOKUP("Административно-управленческий персонал, всего",A:U,6,0)</f>
      </c>
      <c r="G35" s="23">
        <f>VLOOKUP("Основной персонал, всего",A:U,7,0) + VLOOKUP("Вспомогательный персонал, всего",A:U,7,0) + VLOOKUP("Административно-управленческий персонал, всего",A:U,7,0)</f>
      </c>
      <c r="H35" s="23">
        <f>VLOOKUP("Основной персонал, всего",A:U,8,0) + VLOOKUP("Вспомогательный персонал, всего",A:U,8,0) + VLOOKUP("Административно-управленческий персонал, всего",A:U,8,0)</f>
      </c>
      <c r="I35" s="23">
        <f>VLOOKUP("Основной персонал, всего",A:U,9,0) + VLOOKUP("Вспомогательный персонал, всего",A:U,9,0) + VLOOKUP("Административно-управленческий персонал, всего",A:U,9,0)</f>
      </c>
      <c r="J35" s="23">
        <f>VLOOKUP("Основной персонал, всего",A:U,10,0) + VLOOKUP("Вспомогательный персонал, всего",A:U,10,0) + VLOOKUP("Административно-управленческий персонал, всего",A:U,10,0)</f>
      </c>
      <c r="K35" s="23">
        <f>VLOOKUP("Основной персонал, всего",A:U,11,0) + VLOOKUP("Вспомогательный персонал, всего",A:U,11,0) + VLOOKUP("Административно-управленческий персонал, всего",A:U,11,0)</f>
      </c>
      <c r="L35" s="23">
        <f>VLOOKUP("Основной персонал, всего",A:U,12,0) + VLOOKUP("Вспомогательный персонал, всего",A:U,12,0) + VLOOKUP("Административно-управленческий персонал, всего",A:U,12,0)</f>
      </c>
      <c r="M35" s="23">
        <f>VLOOKUP("Основной персонал, всего",A:U,13,0) + VLOOKUP("Вспомогательный персонал, всего",A:U,13,0) + VLOOKUP("Административно-управленческий персонал, всего",A:U,13,0)</f>
      </c>
      <c r="N35" s="23">
        <f>VLOOKUP("Основной персонал, всего",A:U,14,0) + VLOOKUP("Вспомогательный персонал, всего",A:U,14,0) + VLOOKUP("Административно-управленческий персонал, всего",A:U,14,0)</f>
      </c>
      <c r="O35" s="23">
        <f>VLOOKUP("Основной персонал, всего",A:U,15,0) + VLOOKUP("Вспомогательный персонал, всего",A:U,15,0) + VLOOKUP("Административно-управленческий персонал, всего",A:U,15,0)</f>
      </c>
      <c r="P35" s="23">
        <f>VLOOKUP("Основной персонал, всего",A:U,16,0) + VLOOKUP("Вспомогательный персонал, всего",A:U,16,0) + VLOOKUP("Административно-управленческий персонал, всего",A:U,16,0)</f>
      </c>
      <c r="Q35" s="23">
        <f>VLOOKUP("Основной персонал, всего",A:U,17,0) + VLOOKUP("Вспомогательный персонал, всего",A:U,17,0) + VLOOKUP("Административно-управленческий персонал, всего",A:U,17,0)</f>
      </c>
    </row>
  </sheetData>
  <sheetProtection password="" sheet="1" objects="1" scenarios="1"/>
  <mergeCells>
    <mergeCell ref="A1:Q1"/>
    <mergeCell ref="A2:Q2"/>
    <mergeCell ref="A6:B6"/>
    <mergeCell ref="C6:N6"/>
    <mergeCell ref="A7:B7"/>
    <mergeCell ref="C7:N7"/>
    <mergeCell ref="A8:B8"/>
    <mergeCell ref="C8:N8"/>
    <mergeCell ref="A9:B9"/>
    <mergeCell ref="C9:N9"/>
    <mergeCell ref="A11:Q11"/>
    <mergeCell ref="A12:A16"/>
    <mergeCell ref="B12:B16"/>
    <mergeCell ref="C12:F12"/>
    <mergeCell ref="G12:K12"/>
    <mergeCell ref="L12:M12"/>
    <mergeCell ref="N12:Q12"/>
    <mergeCell ref="C13:D13"/>
    <mergeCell ref="E13:F13"/>
    <mergeCell ref="G13:G16"/>
    <mergeCell ref="H13:K13"/>
    <mergeCell ref="L13:M13"/>
    <mergeCell ref="N13:O13"/>
    <mergeCell ref="P13:Q13"/>
    <mergeCell ref="C14:C16"/>
    <mergeCell ref="E14:E16"/>
    <mergeCell ref="F14:F16"/>
    <mergeCell ref="H14:I14"/>
    <mergeCell ref="J14:J16"/>
    <mergeCell ref="K14:K16"/>
    <mergeCell ref="L14:L16"/>
    <mergeCell ref="M14:M16"/>
    <mergeCell ref="N14:N16"/>
    <mergeCell ref="O14:O16"/>
    <mergeCell ref="P14:P16"/>
    <mergeCell ref="Q14:Q16"/>
    <mergeCell ref="D15:D16"/>
    <mergeCell ref="H15:H16"/>
    <mergeCell ref="I15:I16"/>
  </mergeCells>
  <phoneticPr fontId="0" type="noConversion"/>
  <pageMargins left="0.4" right="0.4" top="0.4" bottom="0.4" header="0.1" footer="0.1"/>
  <pageSetup paperSize="9" fitToHeight="0" orientation="landscape" verticalDpi="0" r:id="rId9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6" width="24.83" customWidth="1"/>
  </cols>
  <sheetData>
    <row r="1" ht="50" customHeight="1">
      <c r="A1" s="1" t="s">
        <v>388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0" customHeight="1">
      <c r="A2" s="5" t="s">
        <v>389</v>
      </c>
      <c r="B2" s="5" t="s">
        <v>64</v>
      </c>
      <c r="C2" s="5" t="s">
        <v>390</v>
      </c>
      <c r="D2" s="5"/>
      <c r="E2" s="5"/>
      <c r="F2" s="5"/>
      <c r="G2" s="5"/>
      <c r="H2" s="5"/>
      <c r="I2" s="5" t="s">
        <v>391</v>
      </c>
      <c r="J2" s="5"/>
      <c r="K2" s="5" t="s">
        <v>392</v>
      </c>
      <c r="L2" s="5"/>
      <c r="M2" s="5"/>
      <c r="N2" s="5"/>
      <c r="O2" s="5"/>
      <c r="P2" s="5"/>
    </row>
    <row r="3" ht="30" customHeight="1">
      <c r="A3" s="5"/>
      <c r="B3" s="5"/>
      <c r="C3" s="5" t="s">
        <v>227</v>
      </c>
      <c r="D3" s="5" t="s">
        <v>260</v>
      </c>
      <c r="E3" s="5"/>
      <c r="F3" s="5"/>
      <c r="G3" s="5"/>
      <c r="H3" s="5"/>
      <c r="I3" s="5" t="s">
        <v>260</v>
      </c>
      <c r="J3" s="5"/>
      <c r="K3" s="5" t="s">
        <v>260</v>
      </c>
      <c r="L3" s="5"/>
      <c r="M3" s="5"/>
      <c r="N3" s="5"/>
      <c r="O3" s="5"/>
      <c r="P3" s="5"/>
    </row>
    <row r="4" ht="30" customHeight="1">
      <c r="A4" s="5"/>
      <c r="B4" s="5"/>
      <c r="C4" s="5"/>
      <c r="D4" s="5" t="s">
        <v>359</v>
      </c>
      <c r="E4" s="5"/>
      <c r="F4" s="5"/>
      <c r="G4" s="5" t="s">
        <v>393</v>
      </c>
      <c r="H4" s="5" t="s">
        <v>361</v>
      </c>
      <c r="I4" s="5" t="s">
        <v>394</v>
      </c>
      <c r="J4" s="5" t="s">
        <v>395</v>
      </c>
      <c r="K4" s="5" t="s">
        <v>359</v>
      </c>
      <c r="L4" s="5"/>
      <c r="M4" s="5"/>
      <c r="N4" s="5"/>
      <c r="O4" s="5"/>
      <c r="P4" s="5"/>
    </row>
    <row r="5" ht="30" customHeight="1">
      <c r="A5" s="5"/>
      <c r="B5" s="5"/>
      <c r="C5" s="5"/>
      <c r="D5" s="5" t="s">
        <v>227</v>
      </c>
      <c r="E5" s="5" t="s">
        <v>396</v>
      </c>
      <c r="F5" s="5"/>
      <c r="G5" s="5"/>
      <c r="H5" s="5"/>
      <c r="I5" s="5"/>
      <c r="J5" s="5"/>
      <c r="K5" s="5" t="s">
        <v>144</v>
      </c>
      <c r="L5" s="5" t="s">
        <v>146</v>
      </c>
      <c r="M5" s="5" t="s">
        <v>147</v>
      </c>
      <c r="N5" s="5"/>
      <c r="O5" s="5" t="s">
        <v>148</v>
      </c>
      <c r="P5" s="5" t="s">
        <v>397</v>
      </c>
    </row>
    <row r="6" ht="30" customHeight="1">
      <c r="A6" s="5"/>
      <c r="B6" s="5"/>
      <c r="C6" s="5"/>
      <c r="D6" s="5"/>
      <c r="E6" s="5" t="s">
        <v>398</v>
      </c>
      <c r="F6" s="5" t="s">
        <v>399</v>
      </c>
      <c r="G6" s="5"/>
      <c r="H6" s="5"/>
      <c r="I6" s="5"/>
      <c r="J6" s="5"/>
      <c r="K6" s="5"/>
      <c r="L6" s="5"/>
      <c r="M6" s="5" t="s">
        <v>260</v>
      </c>
      <c r="N6" s="5"/>
      <c r="O6" s="5"/>
      <c r="P6" s="5"/>
    </row>
    <row r="7" ht="40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151</v>
      </c>
      <c r="N7" s="5" t="s">
        <v>152</v>
      </c>
      <c r="O7" s="5"/>
      <c r="P7" s="5"/>
    </row>
    <row r="8" ht="20" customHeight="1">
      <c r="A8" s="5" t="s">
        <v>70</v>
      </c>
      <c r="B8" s="5" t="s">
        <v>71</v>
      </c>
      <c r="C8" s="5" t="s">
        <v>72</v>
      </c>
      <c r="D8" s="5" t="s">
        <v>73</v>
      </c>
      <c r="E8" s="5" t="s">
        <v>74</v>
      </c>
      <c r="F8" s="5" t="s">
        <v>75</v>
      </c>
      <c r="G8" s="5" t="s">
        <v>155</v>
      </c>
      <c r="H8" s="5" t="s">
        <v>156</v>
      </c>
      <c r="I8" s="5" t="s">
        <v>157</v>
      </c>
      <c r="J8" s="5" t="s">
        <v>158</v>
      </c>
      <c r="K8" s="5" t="s">
        <v>159</v>
      </c>
      <c r="L8" s="5" t="s">
        <v>160</v>
      </c>
      <c r="M8" s="5" t="s">
        <v>161</v>
      </c>
      <c r="N8" s="5" t="s">
        <v>162</v>
      </c>
      <c r="O8" s="5" t="s">
        <v>163</v>
      </c>
      <c r="P8" s="5" t="s">
        <v>164</v>
      </c>
    </row>
    <row r="9" ht="20" customHeight="1">
      <c r="A9" s="24" t="s">
        <v>400</v>
      </c>
      <c r="B9" s="5" t="s">
        <v>131</v>
      </c>
      <c r="C9" s="23">
        <f>D9+G9+H9</f>
      </c>
      <c r="D9" s="23">
        <v>15823206</v>
      </c>
      <c r="E9" s="23">
        <v>15823206</v>
      </c>
      <c r="F9" s="23">
        <v>0</v>
      </c>
      <c r="G9" s="23">
        <v>171759.72</v>
      </c>
      <c r="H9" s="23">
        <v>7753408.12</v>
      </c>
      <c r="I9" s="23">
        <v>0</v>
      </c>
      <c r="J9" s="23">
        <v>0</v>
      </c>
      <c r="K9" s="23">
        <v>15043715.57</v>
      </c>
      <c r="L9" s="23">
        <v>779490.36</v>
      </c>
      <c r="M9" s="23">
        <v>0</v>
      </c>
      <c r="N9" s="23">
        <v>0</v>
      </c>
      <c r="O9" s="23">
        <v>0</v>
      </c>
      <c r="P9" s="23">
        <v>0</v>
      </c>
    </row>
    <row r="10" ht="20" customHeight="1">
      <c r="A10" s="6" t="s">
        <v>150</v>
      </c>
      <c r="B10" s="5" t="s">
        <v>133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ht="22" customHeight="1">
      <c r="A11" s="6" t="s">
        <v>367</v>
      </c>
      <c r="B11" s="5" t="s">
        <v>135</v>
      </c>
      <c r="C11" s="7">
        <f>D11+G11+H11</f>
      </c>
      <c r="D11" s="7">
        <v>1435330.38</v>
      </c>
      <c r="E11" s="7">
        <v>1435330.38</v>
      </c>
      <c r="F11" s="7">
        <v>0</v>
      </c>
      <c r="G11" s="7">
        <v>0</v>
      </c>
      <c r="H11" s="7">
        <v>557968.13</v>
      </c>
      <c r="I11" s="7">
        <v>0</v>
      </c>
      <c r="J11" s="7">
        <v>0</v>
      </c>
      <c r="K11" s="7">
        <v>1435330.38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ht="22" customHeight="1">
      <c r="A12" s="6" t="s">
        <v>368</v>
      </c>
      <c r="B12" s="5" t="s">
        <v>369</v>
      </c>
      <c r="C12" s="7">
        <f>D12+G12+H12</f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ht="22" customHeight="1">
      <c r="A13" s="6" t="s">
        <v>370</v>
      </c>
      <c r="B13" s="5" t="s">
        <v>371</v>
      </c>
      <c r="C13" s="7">
        <f>D13+G13+H13</f>
      </c>
      <c r="D13" s="7">
        <v>14387875.62</v>
      </c>
      <c r="E13" s="7">
        <v>14387875.62</v>
      </c>
      <c r="F13" s="7">
        <v>0</v>
      </c>
      <c r="G13" s="7">
        <v>171759.72</v>
      </c>
      <c r="H13" s="7">
        <v>7195439.99</v>
      </c>
      <c r="I13" s="7">
        <v>0</v>
      </c>
      <c r="J13" s="7">
        <v>0</v>
      </c>
      <c r="K13" s="7">
        <v>13608385.19</v>
      </c>
      <c r="L13" s="7">
        <v>779490.36</v>
      </c>
      <c r="M13" s="7">
        <v>0</v>
      </c>
      <c r="N13" s="7">
        <v>0</v>
      </c>
      <c r="O13" s="7">
        <v>0</v>
      </c>
      <c r="P13" s="7">
        <v>0</v>
      </c>
    </row>
    <row r="14" ht="22" customHeight="1">
      <c r="A14" s="6" t="s">
        <v>372</v>
      </c>
      <c r="B14" s="5" t="s">
        <v>373</v>
      </c>
      <c r="C14" s="7">
        <f>D14+G14+H14</f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ht="22" customHeight="1">
      <c r="A15" s="6" t="s">
        <v>374</v>
      </c>
      <c r="B15" s="5" t="s">
        <v>375</v>
      </c>
      <c r="C15" s="7">
        <f>D15+G15+H15</f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</row>
    <row r="16" ht="22" customHeight="1">
      <c r="A16" s="6" t="s">
        <v>376</v>
      </c>
      <c r="B16" s="5" t="s">
        <v>377</v>
      </c>
      <c r="C16" s="7">
        <f>D16+G16+H16</f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</row>
    <row r="17" ht="20" customHeight="1">
      <c r="A17" s="24" t="s">
        <v>401</v>
      </c>
      <c r="B17" s="5" t="s">
        <v>273</v>
      </c>
      <c r="C17" s="23">
        <f>D17+G17+H17</f>
      </c>
      <c r="D17" s="23">
        <v>0</v>
      </c>
      <c r="E17" s="23">
        <v>0</v>
      </c>
      <c r="F17" s="23">
        <v>0</v>
      </c>
      <c r="G17" s="23">
        <v>109773.1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</row>
    <row r="18" ht="20" customHeight="1">
      <c r="A18" s="6" t="s">
        <v>150</v>
      </c>
      <c r="B18" s="5" t="s">
        <v>379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ht="22" customHeight="1">
      <c r="A19" s="6" t="s">
        <v>380</v>
      </c>
      <c r="B19" s="5" t="s">
        <v>381</v>
      </c>
      <c r="C19" s="7">
        <f>D19+G19+H19</f>
      </c>
      <c r="D19" s="7">
        <v>0</v>
      </c>
      <c r="E19" s="7">
        <v>0</v>
      </c>
      <c r="F19" s="7">
        <v>0</v>
      </c>
      <c r="G19" s="7">
        <v>109773.1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</row>
    <row r="20" ht="20" customHeight="1">
      <c r="A20" s="24" t="s">
        <v>402</v>
      </c>
      <c r="B20" s="5" t="s">
        <v>275</v>
      </c>
      <c r="C20" s="23">
        <f>D20+G20+H20</f>
      </c>
      <c r="D20" s="23">
        <v>14621461.36</v>
      </c>
      <c r="E20" s="23">
        <v>14621461.36</v>
      </c>
      <c r="F20" s="23">
        <v>0</v>
      </c>
      <c r="G20" s="23">
        <v>244474.6</v>
      </c>
      <c r="H20" s="23">
        <v>1425552.85</v>
      </c>
      <c r="I20" s="23">
        <v>0</v>
      </c>
      <c r="J20" s="23">
        <v>0</v>
      </c>
      <c r="K20" s="23">
        <v>14621461.36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</row>
    <row r="21" ht="20" customHeight="1">
      <c r="A21" s="6" t="s">
        <v>150</v>
      </c>
      <c r="B21" s="5" t="s">
        <v>277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ht="22" customHeight="1">
      <c r="A22" s="6" t="s">
        <v>383</v>
      </c>
      <c r="B22" s="5" t="s">
        <v>384</v>
      </c>
      <c r="C22" s="7">
        <f>D22+G22+H22</f>
      </c>
      <c r="D22" s="7">
        <v>5238291.74</v>
      </c>
      <c r="E22" s="7">
        <v>5238291.74</v>
      </c>
      <c r="F22" s="7">
        <v>0</v>
      </c>
      <c r="G22" s="7">
        <v>244474.6</v>
      </c>
      <c r="H22" s="7">
        <v>1425552.85</v>
      </c>
      <c r="I22" s="7">
        <v>0</v>
      </c>
      <c r="J22" s="7">
        <v>0</v>
      </c>
      <c r="K22" s="7">
        <v>5238291.74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</row>
    <row r="23" ht="22" customHeight="1">
      <c r="A23" s="6" t="s">
        <v>385</v>
      </c>
      <c r="B23" s="5" t="s">
        <v>279</v>
      </c>
      <c r="C23" s="7">
        <f>D23+G23+H23</f>
      </c>
      <c r="D23" s="7">
        <v>2313980.71</v>
      </c>
      <c r="E23" s="7">
        <v>2313980.71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2313980.71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</row>
    <row r="24" ht="22" customHeight="1">
      <c r="A24" s="6" t="s">
        <v>386</v>
      </c>
      <c r="B24" s="5" t="s">
        <v>281</v>
      </c>
      <c r="C24" s="7">
        <f>D24+G24+H24</f>
      </c>
      <c r="D24" s="7">
        <v>3928374.42</v>
      </c>
      <c r="E24" s="7">
        <v>3928374.42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3928374.42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</row>
    <row r="25" ht="22" customHeight="1">
      <c r="A25" s="6" t="s">
        <v>387</v>
      </c>
      <c r="B25" s="5" t="s">
        <v>283</v>
      </c>
      <c r="C25" s="7">
        <f>D25+G25+H25</f>
      </c>
      <c r="D25" s="7">
        <v>3140814.49</v>
      </c>
      <c r="E25" s="7">
        <v>3140814.49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3140814.49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</row>
    <row r="26" ht="20" customHeight="1">
      <c r="A26" s="21" t="s">
        <v>136</v>
      </c>
      <c r="B26" s="25" t="s">
        <v>137</v>
      </c>
      <c r="C26" s="23">
        <f>VLOOKUP("1000",B:$Z,2,0) + VLOOKUP("2000",$B:$Z,2,0) + VLOOKUP("3000",$B:$Z,2,0)</f>
      </c>
      <c r="D26" s="23">
        <f>VLOOKUP("1000",B:$Z,3,0) + VLOOKUP("2000",$B:$Z,3,0) + VLOOKUP("3000",$B:$Z,3,0)</f>
      </c>
      <c r="E26" s="23">
        <f>VLOOKUP("1000",B:$Z,4,0) + VLOOKUP("2000",$B:$Z,4,0) + VLOOKUP("3000",$B:$Z,4,0)</f>
      </c>
      <c r="F26" s="23">
        <f>VLOOKUP("1000",B:$Z,5,0) + VLOOKUP("2000",$B:$Z,5,0) + VLOOKUP("3000",$B:$Z,5,0)</f>
      </c>
      <c r="G26" s="23">
        <f>VLOOKUP("1000",B:$Z,6,0) + VLOOKUP("2000",$B:$Z,6,0) + VLOOKUP("3000",$B:$Z,6,0)</f>
      </c>
      <c r="H26" s="23">
        <f>VLOOKUP("1000",B:$Z,7,0) + VLOOKUP("2000",$B:$Z,7,0) + VLOOKUP("3000",$B:$Z,7,0)</f>
      </c>
      <c r="I26" s="23">
        <f>VLOOKUP("1000",B:$Z,8,0) + VLOOKUP("2000",$B:$Z,8,0) + VLOOKUP("3000",$B:$Z,8,0)</f>
      </c>
      <c r="J26" s="23">
        <f>VLOOKUP("1000",B:$Z,9,0) + VLOOKUP("2000",$B:$Z,9,0) + VLOOKUP("3000",$B:$Z,9,0)</f>
      </c>
      <c r="K26" s="23">
        <f>VLOOKUP("1000",B:$Z,10,0) + VLOOKUP("2000",$B:$Z,10,0) + VLOOKUP("3000",$B:$Z,10,0)</f>
      </c>
      <c r="L26" s="23">
        <f>VLOOKUP("1000",B:$Z,11,0) + VLOOKUP("2000",$B:$Z,11,0) + VLOOKUP("3000",$B:$Z,11,0)</f>
      </c>
      <c r="M26" s="23">
        <f>VLOOKUP("1000",B:$Z,12,0) + VLOOKUP("2000",$B:$Z,12,0) + VLOOKUP("3000",$B:$Z,12,0)</f>
      </c>
      <c r="N26" s="23">
        <f>VLOOKUP("1000",B:$Z,13,0) + VLOOKUP("2000",$B:$Z,13,0) + VLOOKUP("3000",$B:$Z,13,0)</f>
      </c>
      <c r="O26" s="23">
        <f>VLOOKUP("1000",B:$Z,14,0) + VLOOKUP("2000",$B:$Z,14,0) + VLOOKUP("3000",$B:$Z,14,0)</f>
      </c>
      <c r="P26" s="23">
        <f>VLOOKUP("1000",B:$Z,15,0) + VLOOKUP("2000",$B:$Z,15,0) + VLOOKUP("3000",$B:$Z,15,0)</f>
      </c>
    </row>
  </sheetData>
  <sheetProtection password="" sheet="1" objects="1" scenarios="1"/>
  <mergeCells>
    <mergeCell ref="A1:P1"/>
    <mergeCell ref="A2:A7"/>
    <mergeCell ref="B2:B7"/>
    <mergeCell ref="C2:H2"/>
    <mergeCell ref="I2:J2"/>
    <mergeCell ref="K2:P2"/>
    <mergeCell ref="C3:C7"/>
    <mergeCell ref="D3:H3"/>
    <mergeCell ref="I3:J3"/>
    <mergeCell ref="K3:P3"/>
    <mergeCell ref="D4:F4"/>
    <mergeCell ref="G4:G7"/>
    <mergeCell ref="H4:H7"/>
    <mergeCell ref="I4:I7"/>
    <mergeCell ref="J4:J7"/>
    <mergeCell ref="K4:P4"/>
    <mergeCell ref="D5:D7"/>
    <mergeCell ref="E5:F5"/>
    <mergeCell ref="K5:K7"/>
    <mergeCell ref="L5:L7"/>
    <mergeCell ref="M5:N5"/>
    <mergeCell ref="O5:O7"/>
    <mergeCell ref="P5:P7"/>
    <mergeCell ref="E6:E7"/>
    <mergeCell ref="F6:F7"/>
    <mergeCell ref="M6:N6"/>
  </mergeCells>
  <phoneticPr fontId="0" type="noConversion"/>
  <pageMargins left="0.4" right="0.4" top="0.4" bottom="0.4" header="0.1" footer="0.1"/>
  <pageSetup paperSize="9" fitToHeight="0" orientation="landscape" verticalDpi="0" r:id="rId1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4" width="24.83" customWidth="1"/>
  </cols>
  <sheetData>
    <row r="1" ht="30" customHeight="1">
      <c r="A1" s="5" t="s">
        <v>389</v>
      </c>
      <c r="B1" s="5" t="s">
        <v>64</v>
      </c>
      <c r="C1" s="5" t="s">
        <v>392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0" customHeight="1">
      <c r="A2" s="5"/>
      <c r="B2" s="5"/>
      <c r="C2" s="5" t="s">
        <v>260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0" customHeight="1">
      <c r="A3" s="5"/>
      <c r="B3" s="5"/>
      <c r="C3" s="5" t="s">
        <v>393</v>
      </c>
      <c r="D3" s="5"/>
      <c r="E3" s="5"/>
      <c r="F3" s="5"/>
      <c r="G3" s="5"/>
      <c r="H3" s="5"/>
      <c r="I3" s="5" t="s">
        <v>361</v>
      </c>
      <c r="J3" s="5"/>
      <c r="K3" s="5"/>
      <c r="L3" s="5"/>
      <c r="M3" s="5"/>
      <c r="N3" s="5"/>
    </row>
    <row r="4" ht="30" customHeight="1">
      <c r="A4" s="5"/>
      <c r="B4" s="5"/>
      <c r="C4" s="5" t="s">
        <v>144</v>
      </c>
      <c r="D4" s="5" t="s">
        <v>146</v>
      </c>
      <c r="E4" s="5" t="s">
        <v>147</v>
      </c>
      <c r="F4" s="5"/>
      <c r="G4" s="5" t="s">
        <v>148</v>
      </c>
      <c r="H4" s="5" t="s">
        <v>397</v>
      </c>
      <c r="I4" s="5" t="s">
        <v>144</v>
      </c>
      <c r="J4" s="5" t="s">
        <v>146</v>
      </c>
      <c r="K4" s="5" t="s">
        <v>147</v>
      </c>
      <c r="L4" s="5"/>
      <c r="M4" s="5" t="s">
        <v>148</v>
      </c>
      <c r="N4" s="5" t="s">
        <v>397</v>
      </c>
    </row>
    <row r="5" ht="30" customHeight="1">
      <c r="A5" s="5"/>
      <c r="B5" s="5"/>
      <c r="C5" s="5"/>
      <c r="D5" s="5"/>
      <c r="E5" s="5" t="s">
        <v>260</v>
      </c>
      <c r="F5" s="5"/>
      <c r="G5" s="5"/>
      <c r="H5" s="5"/>
      <c r="I5" s="5"/>
      <c r="J5" s="5"/>
      <c r="K5" s="5" t="s">
        <v>260</v>
      </c>
      <c r="L5" s="5"/>
      <c r="M5" s="5"/>
      <c r="N5" s="5"/>
    </row>
    <row r="6" ht="30" customHeight="1">
      <c r="A6" s="5"/>
      <c r="B6" s="5"/>
      <c r="C6" s="5"/>
      <c r="D6" s="5"/>
      <c r="E6" s="5" t="s">
        <v>151</v>
      </c>
      <c r="F6" s="5" t="s">
        <v>152</v>
      </c>
      <c r="G6" s="5"/>
      <c r="H6" s="5"/>
      <c r="I6" s="5"/>
      <c r="J6" s="5"/>
      <c r="K6" s="5" t="s">
        <v>151</v>
      </c>
      <c r="L6" s="5" t="s">
        <v>152</v>
      </c>
      <c r="M6" s="5"/>
      <c r="N6" s="5"/>
    </row>
    <row r="7" ht="20" customHeight="1">
      <c r="A7" s="5" t="s">
        <v>70</v>
      </c>
      <c r="B7" s="5" t="s">
        <v>71</v>
      </c>
      <c r="C7" s="5" t="s">
        <v>165</v>
      </c>
      <c r="D7" s="5" t="s">
        <v>166</v>
      </c>
      <c r="E7" s="5" t="s">
        <v>167</v>
      </c>
      <c r="F7" s="5" t="s">
        <v>168</v>
      </c>
      <c r="G7" s="5" t="s">
        <v>403</v>
      </c>
      <c r="H7" s="5" t="s">
        <v>404</v>
      </c>
      <c r="I7" s="5" t="s">
        <v>405</v>
      </c>
      <c r="J7" s="5" t="s">
        <v>406</v>
      </c>
      <c r="K7" s="5" t="s">
        <v>407</v>
      </c>
      <c r="L7" s="5" t="s">
        <v>408</v>
      </c>
      <c r="M7" s="5" t="s">
        <v>409</v>
      </c>
      <c r="N7" s="5" t="s">
        <v>410</v>
      </c>
    </row>
    <row r="8" ht="20" customHeight="1">
      <c r="A8" s="24" t="s">
        <v>400</v>
      </c>
      <c r="B8" s="5" t="s">
        <v>131</v>
      </c>
      <c r="C8" s="23">
        <v>171759.72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7753408.12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</row>
    <row r="9" ht="20" customHeight="1">
      <c r="A9" s="6" t="s">
        <v>150</v>
      </c>
      <c r="B9" s="5" t="s">
        <v>133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ht="22" customHeight="1">
      <c r="A10" s="6" t="s">
        <v>367</v>
      </c>
      <c r="B10" s="5" t="s">
        <v>135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557968.13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22" customHeight="1">
      <c r="A11" s="6" t="s">
        <v>368</v>
      </c>
      <c r="B11" s="5" t="s">
        <v>369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2" customHeight="1">
      <c r="A12" s="6" t="s">
        <v>370</v>
      </c>
      <c r="B12" s="5" t="s">
        <v>371</v>
      </c>
      <c r="C12" s="7">
        <v>171759.72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7195439.99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2" customHeight="1">
      <c r="A13" s="6" t="s">
        <v>372</v>
      </c>
      <c r="B13" s="5" t="s">
        <v>373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2" customHeight="1">
      <c r="A14" s="6" t="s">
        <v>374</v>
      </c>
      <c r="B14" s="5" t="s">
        <v>375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22" customHeight="1">
      <c r="A15" s="6" t="s">
        <v>376</v>
      </c>
      <c r="B15" s="5" t="s">
        <v>377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0" customHeight="1">
      <c r="A16" s="24" t="s">
        <v>401</v>
      </c>
      <c r="B16" s="5" t="s">
        <v>273</v>
      </c>
      <c r="C16" s="23">
        <v>109773.1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</row>
    <row r="17" ht="20" customHeight="1">
      <c r="A17" s="6" t="s">
        <v>150</v>
      </c>
      <c r="B17" s="5" t="s">
        <v>379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ht="22" customHeight="1">
      <c r="A18" s="6" t="s">
        <v>380</v>
      </c>
      <c r="B18" s="5" t="s">
        <v>381</v>
      </c>
      <c r="C18" s="7">
        <v>109773.1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0" customHeight="1">
      <c r="A19" s="24" t="s">
        <v>402</v>
      </c>
      <c r="B19" s="5" t="s">
        <v>275</v>
      </c>
      <c r="C19" s="23">
        <v>244474.6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1425552.85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</row>
    <row r="20" ht="20" customHeight="1">
      <c r="A20" s="6" t="s">
        <v>150</v>
      </c>
      <c r="B20" s="5" t="s">
        <v>277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ht="22" customHeight="1">
      <c r="A21" s="6" t="s">
        <v>383</v>
      </c>
      <c r="B21" s="5" t="s">
        <v>384</v>
      </c>
      <c r="C21" s="7">
        <v>244474.6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1425552.85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22" customHeight="1">
      <c r="A22" s="6" t="s">
        <v>385</v>
      </c>
      <c r="B22" s="5" t="s">
        <v>279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22" customHeight="1">
      <c r="A23" s="6" t="s">
        <v>386</v>
      </c>
      <c r="B23" s="5" t="s">
        <v>281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2" customHeight="1">
      <c r="A24" s="6" t="s">
        <v>387</v>
      </c>
      <c r="B24" s="5" t="s">
        <v>283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0" customHeight="1">
      <c r="A25" s="21" t="s">
        <v>136</v>
      </c>
      <c r="B25" s="25" t="s">
        <v>137</v>
      </c>
      <c r="C25" s="23">
        <f>VLOOKUP("1000",B:$Z,2,0) + VLOOKUP("2000",$B:$Z,2,0) + VLOOKUP("3000",$B:$Z,2,0)</f>
      </c>
      <c r="D25" s="23">
        <f>VLOOKUP("1000",B:$Z,3,0) + VLOOKUP("2000",$B:$Z,3,0) + VLOOKUP("3000",$B:$Z,3,0)</f>
      </c>
      <c r="E25" s="23">
        <f>VLOOKUP("1000",B:$Z,4,0) + VLOOKUP("2000",$B:$Z,4,0) + VLOOKUP("3000",$B:$Z,4,0)</f>
      </c>
      <c r="F25" s="23">
        <f>VLOOKUP("1000",B:$Z,5,0) + VLOOKUP("2000",$B:$Z,5,0) + VLOOKUP("3000",$B:$Z,5,0)</f>
      </c>
      <c r="G25" s="23">
        <f>VLOOKUP("1000",B:$Z,6,0) + VLOOKUP("2000",$B:$Z,6,0) + VLOOKUP("3000",$B:$Z,6,0)</f>
      </c>
      <c r="H25" s="23">
        <f>VLOOKUP("1000",B:$Z,7,0) + VLOOKUP("2000",$B:$Z,7,0) + VLOOKUP("3000",$B:$Z,7,0)</f>
      </c>
      <c r="I25" s="23">
        <f>VLOOKUP("1000",B:$Z,8,0) + VLOOKUP("2000",$B:$Z,8,0) + VLOOKUP("3000",$B:$Z,8,0)</f>
      </c>
      <c r="J25" s="23">
        <f>VLOOKUP("1000",B:$Z,9,0) + VLOOKUP("2000",$B:$Z,9,0) + VLOOKUP("3000",$B:$Z,9,0)</f>
      </c>
      <c r="K25" s="23">
        <f>VLOOKUP("1000",B:$Z,10,0) + VLOOKUP("2000",$B:$Z,10,0) + VLOOKUP("3000",$B:$Z,10,0)</f>
      </c>
      <c r="L25" s="23">
        <f>VLOOKUP("1000",B:$Z,11,0) + VLOOKUP("2000",$B:$Z,11,0) + VLOOKUP("3000",$B:$Z,11,0)</f>
      </c>
      <c r="M25" s="23">
        <f>VLOOKUP("1000",B:$Z,12,0) + VLOOKUP("2000",$B:$Z,12,0) + VLOOKUP("3000",$B:$Z,12,0)</f>
      </c>
      <c r="N25" s="23">
        <f>VLOOKUP("1000",B:$Z,13,0) + VLOOKUP("2000",$B:$Z,13,0) + VLOOKUP("3000",$B:$Z,13,0)</f>
      </c>
    </row>
  </sheetData>
  <sheetProtection password="" sheet="1" objects="1" scenarios="1"/>
  <mergeCells>
    <mergeCell ref="A1:A6"/>
    <mergeCell ref="B1:B6"/>
    <mergeCell ref="C1:N1"/>
    <mergeCell ref="C2:N2"/>
    <mergeCell ref="C3:H3"/>
    <mergeCell ref="I3:N3"/>
    <mergeCell ref="C4:C6"/>
    <mergeCell ref="D4:D6"/>
    <mergeCell ref="E4:F4"/>
    <mergeCell ref="G4:G6"/>
    <mergeCell ref="H4:H6"/>
    <mergeCell ref="I4:I6"/>
    <mergeCell ref="J4:J6"/>
    <mergeCell ref="K4:L4"/>
    <mergeCell ref="M4:M6"/>
    <mergeCell ref="N4:N6"/>
    <mergeCell ref="E5:F5"/>
    <mergeCell ref="K5:L5"/>
  </mergeCells>
  <phoneticPr fontId="0" type="noConversion"/>
  <pageMargins left="0.4" right="0.4" top="0.4" bottom="0.4" header="0.1" footer="0.1"/>
  <pageSetup paperSize="9" fitToHeight="0" orientation="landscape" verticalDpi="0" r:id="rId1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4" width="24.83" customWidth="1"/>
  </cols>
  <sheetData>
    <row r="1" ht="30" customHeight="1">
      <c r="A1" s="5" t="s">
        <v>389</v>
      </c>
      <c r="B1" s="5" t="s">
        <v>64</v>
      </c>
      <c r="C1" s="5" t="s">
        <v>392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0" customHeight="1">
      <c r="A2" s="5"/>
      <c r="B2" s="5"/>
      <c r="C2" s="5" t="s">
        <v>260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0" customHeight="1">
      <c r="A3" s="5"/>
      <c r="B3" s="5"/>
      <c r="C3" s="5" t="s">
        <v>411</v>
      </c>
      <c r="D3" s="5"/>
      <c r="E3" s="5"/>
      <c r="F3" s="5"/>
      <c r="G3" s="5"/>
      <c r="H3" s="5"/>
      <c r="I3" s="5" t="s">
        <v>412</v>
      </c>
      <c r="J3" s="5"/>
      <c r="K3" s="5"/>
      <c r="L3" s="5"/>
      <c r="M3" s="5"/>
      <c r="N3" s="5"/>
    </row>
    <row r="4" ht="30" customHeight="1">
      <c r="A4" s="5"/>
      <c r="B4" s="5"/>
      <c r="C4" s="5" t="s">
        <v>144</v>
      </c>
      <c r="D4" s="5" t="s">
        <v>146</v>
      </c>
      <c r="E4" s="5" t="s">
        <v>147</v>
      </c>
      <c r="F4" s="5"/>
      <c r="G4" s="5" t="s">
        <v>148</v>
      </c>
      <c r="H4" s="5" t="s">
        <v>397</v>
      </c>
      <c r="I4" s="5" t="s">
        <v>144</v>
      </c>
      <c r="J4" s="5" t="s">
        <v>146</v>
      </c>
      <c r="K4" s="5" t="s">
        <v>147</v>
      </c>
      <c r="L4" s="5"/>
      <c r="M4" s="5" t="s">
        <v>148</v>
      </c>
      <c r="N4" s="5" t="s">
        <v>397</v>
      </c>
    </row>
    <row r="5" ht="30" customHeight="1">
      <c r="A5" s="5"/>
      <c r="B5" s="5"/>
      <c r="C5" s="5"/>
      <c r="D5" s="5"/>
      <c r="E5" s="5" t="s">
        <v>260</v>
      </c>
      <c r="F5" s="5"/>
      <c r="G5" s="5"/>
      <c r="H5" s="5"/>
      <c r="I5" s="5"/>
      <c r="J5" s="5"/>
      <c r="K5" s="5" t="s">
        <v>260</v>
      </c>
      <c r="L5" s="5"/>
      <c r="M5" s="5"/>
      <c r="N5" s="5"/>
    </row>
    <row r="6" ht="30" customHeight="1">
      <c r="A6" s="5"/>
      <c r="B6" s="5"/>
      <c r="C6" s="5"/>
      <c r="D6" s="5"/>
      <c r="E6" s="5" t="s">
        <v>151</v>
      </c>
      <c r="F6" s="5" t="s">
        <v>152</v>
      </c>
      <c r="G6" s="5"/>
      <c r="H6" s="5"/>
      <c r="I6" s="5"/>
      <c r="J6" s="5"/>
      <c r="K6" s="5" t="s">
        <v>151</v>
      </c>
      <c r="L6" s="5" t="s">
        <v>152</v>
      </c>
      <c r="M6" s="5"/>
      <c r="N6" s="5"/>
    </row>
    <row r="7" ht="20" customHeight="1">
      <c r="A7" s="5" t="s">
        <v>70</v>
      </c>
      <c r="B7" s="5" t="s">
        <v>71</v>
      </c>
      <c r="C7" s="5" t="s">
        <v>413</v>
      </c>
      <c r="D7" s="5" t="s">
        <v>414</v>
      </c>
      <c r="E7" s="5" t="s">
        <v>415</v>
      </c>
      <c r="F7" s="5" t="s">
        <v>416</v>
      </c>
      <c r="G7" s="5" t="s">
        <v>417</v>
      </c>
      <c r="H7" s="5" t="s">
        <v>418</v>
      </c>
      <c r="I7" s="5" t="s">
        <v>419</v>
      </c>
      <c r="J7" s="5" t="s">
        <v>420</v>
      </c>
      <c r="K7" s="5" t="s">
        <v>421</v>
      </c>
      <c r="L7" s="5" t="s">
        <v>422</v>
      </c>
      <c r="M7" s="5" t="s">
        <v>423</v>
      </c>
      <c r="N7" s="5" t="s">
        <v>424</v>
      </c>
    </row>
    <row r="8" ht="20" customHeight="1">
      <c r="A8" s="24" t="s">
        <v>400</v>
      </c>
      <c r="B8" s="5" t="s">
        <v>131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</row>
    <row r="9" ht="20" customHeight="1">
      <c r="A9" s="6" t="s">
        <v>150</v>
      </c>
      <c r="B9" s="5" t="s">
        <v>133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ht="22" customHeight="1">
      <c r="A10" s="6" t="s">
        <v>367</v>
      </c>
      <c r="B10" s="5" t="s">
        <v>135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22" customHeight="1">
      <c r="A11" s="6" t="s">
        <v>368</v>
      </c>
      <c r="B11" s="5" t="s">
        <v>369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2" customHeight="1">
      <c r="A12" s="6" t="s">
        <v>370</v>
      </c>
      <c r="B12" s="5" t="s">
        <v>371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2" customHeight="1">
      <c r="A13" s="6" t="s">
        <v>372</v>
      </c>
      <c r="B13" s="5" t="s">
        <v>373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2" customHeight="1">
      <c r="A14" s="6" t="s">
        <v>374</v>
      </c>
      <c r="B14" s="5" t="s">
        <v>375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22" customHeight="1">
      <c r="A15" s="6" t="s">
        <v>376</v>
      </c>
      <c r="B15" s="5" t="s">
        <v>377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0" customHeight="1">
      <c r="A16" s="24" t="s">
        <v>401</v>
      </c>
      <c r="B16" s="5" t="s">
        <v>273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</row>
    <row r="17" ht="20" customHeight="1">
      <c r="A17" s="6" t="s">
        <v>150</v>
      </c>
      <c r="B17" s="5" t="s">
        <v>379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ht="22" customHeight="1">
      <c r="A18" s="6" t="s">
        <v>380</v>
      </c>
      <c r="B18" s="5" t="s">
        <v>381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0" customHeight="1">
      <c r="A19" s="24" t="s">
        <v>402</v>
      </c>
      <c r="B19" s="5" t="s">
        <v>275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</row>
    <row r="20" ht="20" customHeight="1">
      <c r="A20" s="6" t="s">
        <v>150</v>
      </c>
      <c r="B20" s="5" t="s">
        <v>277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ht="22" customHeight="1">
      <c r="A21" s="6" t="s">
        <v>383</v>
      </c>
      <c r="B21" s="5" t="s">
        <v>384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22" customHeight="1">
      <c r="A22" s="6" t="s">
        <v>385</v>
      </c>
      <c r="B22" s="5" t="s">
        <v>279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22" customHeight="1">
      <c r="A23" s="6" t="s">
        <v>386</v>
      </c>
      <c r="B23" s="5" t="s">
        <v>281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2" customHeight="1">
      <c r="A24" s="6" t="s">
        <v>387</v>
      </c>
      <c r="B24" s="5" t="s">
        <v>283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0" customHeight="1">
      <c r="A25" s="21" t="s">
        <v>136</v>
      </c>
      <c r="B25" s="25" t="s">
        <v>137</v>
      </c>
      <c r="C25" s="23">
        <f>VLOOKUP("1000",B:$Z,2,0) + VLOOKUP("2000",$B:$Z,2,0) + VLOOKUP("3000",$B:$Z,2,0)</f>
      </c>
      <c r="D25" s="23">
        <f>VLOOKUP("1000",B:$Z,3,0) + VLOOKUP("2000",$B:$Z,3,0) + VLOOKUP("3000",$B:$Z,3,0)</f>
      </c>
      <c r="E25" s="23">
        <f>VLOOKUP("1000",B:$Z,4,0) + VLOOKUP("2000",$B:$Z,4,0) + VLOOKUP("3000",$B:$Z,4,0)</f>
      </c>
      <c r="F25" s="23">
        <f>VLOOKUP("1000",B:$Z,5,0) + VLOOKUP("2000",$B:$Z,5,0) + VLOOKUP("3000",$B:$Z,5,0)</f>
      </c>
      <c r="G25" s="23">
        <f>VLOOKUP("1000",B:$Z,6,0) + VLOOKUP("2000",$B:$Z,6,0) + VLOOKUP("3000",$B:$Z,6,0)</f>
      </c>
      <c r="H25" s="23">
        <f>VLOOKUP("1000",B:$Z,7,0) + VLOOKUP("2000",$B:$Z,7,0) + VLOOKUP("3000",$B:$Z,7,0)</f>
      </c>
      <c r="I25" s="23">
        <f>VLOOKUP("1000",B:$Z,8,0) + VLOOKUP("2000",$B:$Z,8,0) + VLOOKUP("3000",$B:$Z,8,0)</f>
      </c>
      <c r="J25" s="23">
        <f>VLOOKUP("1000",B:$Z,9,0) + VLOOKUP("2000",$B:$Z,9,0) + VLOOKUP("3000",$B:$Z,9,0)</f>
      </c>
      <c r="K25" s="23">
        <f>VLOOKUP("1000",B:$Z,10,0) + VLOOKUP("2000",$B:$Z,10,0) + VLOOKUP("3000",$B:$Z,10,0)</f>
      </c>
      <c r="L25" s="23">
        <f>VLOOKUP("1000",B:$Z,11,0) + VLOOKUP("2000",$B:$Z,11,0) + VLOOKUP("3000",$B:$Z,11,0)</f>
      </c>
      <c r="M25" s="23">
        <f>VLOOKUP("1000",B:$Z,12,0) + VLOOKUP("2000",$B:$Z,12,0) + VLOOKUP("3000",$B:$Z,12,0)</f>
      </c>
      <c r="N25" s="23">
        <f>VLOOKUP("1000",B:$Z,13,0) + VLOOKUP("2000",$B:$Z,13,0) + VLOOKUP("3000",$B:$Z,13,0)</f>
      </c>
    </row>
    <row r="26" ht="15" customHeight="1">
</row>
    <row r="27" ht="40" customHeight="1">
      <c r="A27" s="10" t="s">
        <v>41</v>
      </c>
      <c r="B27" s="15"/>
      <c r="C27" s="0"/>
      <c r="D27" s="15"/>
      <c r="E27" s="0"/>
      <c r="F27" s="15"/>
    </row>
    <row r="28" ht="20" customHeight="1">
      <c r="A28" s="0"/>
      <c r="B28" s="11" t="s">
        <v>42</v>
      </c>
      <c r="C28" s="0"/>
      <c r="D28" s="11" t="s">
        <v>216</v>
      </c>
      <c r="E28" s="0"/>
      <c r="F28" s="11" t="s">
        <v>43</v>
      </c>
    </row>
    <row r="29" ht="40" customHeight="1">
      <c r="A29" s="10" t="s">
        <v>44</v>
      </c>
      <c r="B29" s="15"/>
      <c r="C29" s="0"/>
      <c r="D29" s="15"/>
      <c r="E29" s="0"/>
      <c r="F29" s="15"/>
    </row>
    <row r="30" ht="20" customHeight="1">
      <c r="A30" s="0"/>
      <c r="B30" s="11" t="s">
        <v>42</v>
      </c>
      <c r="C30" s="0"/>
      <c r="D30" s="11" t="s">
        <v>241</v>
      </c>
      <c r="E30" s="0"/>
      <c r="F30" s="11" t="s">
        <v>45</v>
      </c>
    </row>
    <row r="31" ht="20" customHeight="1">
      <c r="A31" s="10" t="s">
        <v>46</v>
      </c>
      <c r="B31" s="10"/>
    </row>
    <row r="32" ht="20" customHeight="1">
</row>
    <row r="33" ht="20" customHeight="1">
      <c r="A33" s="17" t="s">
        <v>47</v>
      </c>
      <c r="B33" s="17"/>
    </row>
    <row r="34" ht="20" customHeight="1">
      <c r="A34" s="18" t="s">
        <v>48</v>
      </c>
      <c r="B34" s="18"/>
    </row>
    <row r="35" ht="20" customHeight="1">
      <c r="A35" s="18" t="s">
        <v>49</v>
      </c>
      <c r="B35" s="18"/>
    </row>
    <row r="36" ht="20" customHeight="1">
      <c r="A36" s="18" t="s">
        <v>50</v>
      </c>
      <c r="B36" s="18"/>
    </row>
    <row r="37" ht="20" customHeight="1">
      <c r="A37" s="18" t="s">
        <v>51</v>
      </c>
      <c r="B37" s="18"/>
    </row>
    <row r="38" ht="20" customHeight="1">
      <c r="A38" s="18" t="s">
        <v>52</v>
      </c>
      <c r="B38" s="18"/>
    </row>
    <row r="39" ht="20" customHeight="1">
      <c r="A39" s="19" t="s">
        <v>53</v>
      </c>
      <c r="B39" s="19"/>
    </row>
  </sheetData>
  <sheetProtection password="" sheet="1" objects="1" scenarios="1"/>
  <mergeCells>
    <mergeCell ref="A1:A6"/>
    <mergeCell ref="B1:B6"/>
    <mergeCell ref="C1:N1"/>
    <mergeCell ref="C2:N2"/>
    <mergeCell ref="C3:H3"/>
    <mergeCell ref="I3:N3"/>
    <mergeCell ref="C4:C6"/>
    <mergeCell ref="D4:D6"/>
    <mergeCell ref="E4:F4"/>
    <mergeCell ref="G4:G6"/>
    <mergeCell ref="H4:H6"/>
    <mergeCell ref="I4:I6"/>
    <mergeCell ref="J4:J6"/>
    <mergeCell ref="K4:L4"/>
    <mergeCell ref="M4:M6"/>
    <mergeCell ref="N4:N6"/>
    <mergeCell ref="E5:F5"/>
    <mergeCell ref="K5:L5"/>
    <mergeCell ref="A31:B31"/>
    <mergeCell ref="A33:B33"/>
    <mergeCell ref="A34:B34"/>
    <mergeCell ref="A35:B35"/>
    <mergeCell ref="A36:B36"/>
    <mergeCell ref="A37:B37"/>
    <mergeCell ref="A38:B38"/>
    <mergeCell ref="A39:B39"/>
  </mergeCells>
  <phoneticPr fontId="0" type="noConversion"/>
  <pageMargins left="0.4" right="0.4" top="0.4" bottom="0.4" header="0.1" footer="0.1"/>
  <pageSetup paperSize="9" fitToHeight="0" orientation="landscape" verticalDpi="0" r:id="rId1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7" width="24.83" customWidth="1"/>
  </cols>
  <sheetData>
    <row r="1" ht="50" customHeight="1">
      <c r="A1" s="1" t="s">
        <v>32</v>
      </c>
      <c r="B1" s="1"/>
      <c r="C1" s="1"/>
      <c r="D1" s="1"/>
      <c r="E1" s="1"/>
      <c r="F1" s="1"/>
      <c r="G1" s="1"/>
    </row>
    <row r="2" ht="30" customHeight="1">
      <c r="A2" s="11" t="s">
        <v>55</v>
      </c>
      <c r="B2" s="11"/>
      <c r="C2" s="11"/>
      <c r="D2" s="11"/>
      <c r="E2" s="11"/>
      <c r="F2" s="11"/>
      <c r="G2" s="11"/>
    </row>
    <row r="3" ht="30" customHeight="1">
      <c r="A3" s="0"/>
      <c r="B3" s="0"/>
      <c r="C3" s="0"/>
      <c r="D3" s="0"/>
      <c r="E3" s="0"/>
      <c r="F3" s="0"/>
      <c r="G3" s="5" t="s">
        <v>2</v>
      </c>
    </row>
    <row r="4" ht="30" customHeight="1">
      <c r="A4" s="0"/>
      <c r="B4" s="0"/>
      <c r="C4" s="0"/>
      <c r="D4" s="0"/>
      <c r="E4" s="0"/>
      <c r="F4" s="20" t="s">
        <v>3</v>
      </c>
      <c r="G4" s="5" t="s">
        <v>56</v>
      </c>
    </row>
    <row r="5" ht="30" customHeight="1">
      <c r="A5" s="0"/>
      <c r="B5" s="0"/>
      <c r="C5" s="0"/>
      <c r="D5" s="0"/>
      <c r="E5" s="0"/>
      <c r="F5" s="20" t="s">
        <v>7</v>
      </c>
      <c r="G5" s="5" t="s">
        <v>8</v>
      </c>
    </row>
    <row r="6" ht="30" customHeight="1">
      <c r="A6" s="10" t="s">
        <v>5</v>
      </c>
      <c r="B6" s="15" t="s">
        <v>6</v>
      </c>
      <c r="C6" s="15"/>
      <c r="D6" s="15"/>
      <c r="E6" s="15"/>
      <c r="F6" s="20" t="s">
        <v>11</v>
      </c>
      <c r="G6" s="5" t="s">
        <v>12</v>
      </c>
    </row>
    <row r="7" ht="30" customHeight="1">
      <c r="A7" s="10" t="s">
        <v>57</v>
      </c>
      <c r="B7" s="15" t="s">
        <v>14</v>
      </c>
      <c r="C7" s="15"/>
      <c r="D7" s="15"/>
      <c r="E7" s="15"/>
      <c r="F7" s="20" t="s">
        <v>15</v>
      </c>
      <c r="G7" s="5" t="s">
        <v>16</v>
      </c>
    </row>
    <row r="8" ht="30" customHeight="1">
      <c r="A8" s="10" t="s">
        <v>17</v>
      </c>
      <c r="B8" s="15" t="s">
        <v>18</v>
      </c>
      <c r="C8" s="15"/>
      <c r="D8" s="15"/>
      <c r="E8" s="15"/>
      <c r="F8" s="20" t="s">
        <v>218</v>
      </c>
      <c r="G8" s="5" t="s">
        <v>20</v>
      </c>
    </row>
    <row r="9" ht="30" customHeight="1">
      <c r="A9" s="10" t="s">
        <v>21</v>
      </c>
      <c r="B9" s="11"/>
      <c r="C9" s="11"/>
      <c r="D9" s="11"/>
      <c r="E9" s="11"/>
      <c r="F9" s="20" t="s">
        <v>22</v>
      </c>
      <c r="G9" s="5" t="s">
        <v>23</v>
      </c>
    </row>
    <row r="10" ht="30" customHeight="1">
</row>
    <row r="11" ht="30" customHeight="1">
      <c r="A11" s="5" t="s">
        <v>425</v>
      </c>
      <c r="B11" s="5" t="s">
        <v>426</v>
      </c>
      <c r="C11" s="5" t="s">
        <v>427</v>
      </c>
      <c r="D11" s="5"/>
      <c r="E11" s="5"/>
      <c r="F11" s="5" t="s">
        <v>428</v>
      </c>
      <c r="G11" s="5" t="s">
        <v>429</v>
      </c>
    </row>
    <row r="12" ht="30" customHeight="1">
      <c r="A12" s="5"/>
      <c r="B12" s="5"/>
      <c r="C12" s="5" t="s">
        <v>430</v>
      </c>
      <c r="D12" s="5" t="s">
        <v>229</v>
      </c>
      <c r="E12" s="5" t="s">
        <v>230</v>
      </c>
      <c r="F12" s="5"/>
      <c r="G12" s="5"/>
    </row>
    <row r="13" ht="20" customHeight="1">
      <c r="A13" s="5" t="s">
        <v>70</v>
      </c>
      <c r="B13" s="5" t="s">
        <v>71</v>
      </c>
      <c r="C13" s="5" t="s">
        <v>72</v>
      </c>
      <c r="D13" s="5" t="s">
        <v>73</v>
      </c>
      <c r="E13" s="5" t="s">
        <v>74</v>
      </c>
      <c r="F13" s="5" t="s">
        <v>75</v>
      </c>
      <c r="G13" s="5" t="s">
        <v>155</v>
      </c>
    </row>
    <row r="14" ht="20" customHeight="1">
      <c r="A14" s="24" t="s">
        <v>431</v>
      </c>
      <c r="B14" s="25" t="s">
        <v>138</v>
      </c>
      <c r="C14" s="25" t="s">
        <v>138</v>
      </c>
      <c r="D14" s="25" t="s">
        <v>138</v>
      </c>
      <c r="E14" s="25" t="s">
        <v>138</v>
      </c>
      <c r="F14" s="25" t="s">
        <v>138</v>
      </c>
      <c r="G14" s="25" t="s">
        <v>138</v>
      </c>
    </row>
    <row r="15" ht="20" customHeight="1">
      <c r="A15" s="24" t="s">
        <v>432</v>
      </c>
      <c r="B15" s="25" t="s">
        <v>138</v>
      </c>
      <c r="C15" s="25" t="s">
        <v>138</v>
      </c>
      <c r="D15" s="25" t="s">
        <v>138</v>
      </c>
      <c r="E15" s="25" t="s">
        <v>138</v>
      </c>
      <c r="F15" s="25" t="s">
        <v>138</v>
      </c>
      <c r="G15" s="25" t="s">
        <v>138</v>
      </c>
    </row>
    <row r="16" ht="15" customHeight="1">
</row>
    <row r="17" ht="40" customHeight="1">
      <c r="A17" s="10" t="s">
        <v>41</v>
      </c>
      <c r="B17" s="15"/>
      <c r="C17" s="0"/>
      <c r="D17" s="15"/>
      <c r="E17" s="0"/>
      <c r="F17" s="15"/>
    </row>
    <row r="18" ht="20" customHeight="1">
      <c r="A18" s="0"/>
      <c r="B18" s="11" t="s">
        <v>42</v>
      </c>
      <c r="C18" s="0"/>
      <c r="D18" s="11" t="s">
        <v>216</v>
      </c>
      <c r="E18" s="0"/>
      <c r="F18" s="11" t="s">
        <v>43</v>
      </c>
    </row>
    <row r="19" ht="40" customHeight="1">
      <c r="A19" s="10" t="s">
        <v>44</v>
      </c>
      <c r="B19" s="15"/>
      <c r="C19" s="0"/>
      <c r="D19" s="15"/>
      <c r="E19" s="0"/>
      <c r="F19" s="15"/>
    </row>
    <row r="20" ht="20" customHeight="1">
      <c r="A20" s="0"/>
      <c r="B20" s="11" t="s">
        <v>42</v>
      </c>
      <c r="C20" s="0"/>
      <c r="D20" s="11" t="s">
        <v>241</v>
      </c>
      <c r="E20" s="0"/>
      <c r="F20" s="11" t="s">
        <v>45</v>
      </c>
    </row>
    <row r="21" ht="20" customHeight="1">
      <c r="A21" s="10" t="s">
        <v>46</v>
      </c>
      <c r="B21" s="10"/>
    </row>
    <row r="22" ht="20" customHeight="1">
</row>
    <row r="23" ht="20" customHeight="1">
      <c r="A23" s="17" t="s">
        <v>47</v>
      </c>
      <c r="B23" s="17"/>
    </row>
    <row r="24" ht="20" customHeight="1">
      <c r="A24" s="18" t="s">
        <v>48</v>
      </c>
      <c r="B24" s="18"/>
    </row>
    <row r="25" ht="20" customHeight="1">
      <c r="A25" s="18" t="s">
        <v>49</v>
      </c>
      <c r="B25" s="18"/>
    </row>
    <row r="26" ht="20" customHeight="1">
      <c r="A26" s="18" t="s">
        <v>50</v>
      </c>
      <c r="B26" s="18"/>
    </row>
    <row r="27" ht="20" customHeight="1">
      <c r="A27" s="18" t="s">
        <v>51</v>
      </c>
      <c r="B27" s="18"/>
    </row>
    <row r="28" ht="20" customHeight="1">
      <c r="A28" s="18" t="s">
        <v>52</v>
      </c>
      <c r="B28" s="18"/>
    </row>
    <row r="29" ht="20" customHeight="1">
      <c r="A29" s="19" t="s">
        <v>53</v>
      </c>
      <c r="B29" s="19"/>
    </row>
  </sheetData>
  <sheetProtection password="" sheet="1" objects="1" scenarios="1"/>
  <mergeCells>
    <mergeCell ref="A1:G1"/>
    <mergeCell ref="A2:G2"/>
    <mergeCell ref="B6:E6"/>
    <mergeCell ref="B7:E7"/>
    <mergeCell ref="B8:E8"/>
    <mergeCell ref="B9:E9"/>
    <mergeCell ref="A11:A12"/>
    <mergeCell ref="B11:B12"/>
    <mergeCell ref="C11:E11"/>
    <mergeCell ref="F11:F12"/>
    <mergeCell ref="G11:G12"/>
    <mergeCell ref="A21:B21"/>
    <mergeCell ref="A23:B23"/>
    <mergeCell ref="A24:B24"/>
    <mergeCell ref="A25:B25"/>
    <mergeCell ref="A26:B26"/>
    <mergeCell ref="A27:B27"/>
    <mergeCell ref="A28:B28"/>
    <mergeCell ref="A29:B29"/>
  </mergeCells>
  <phoneticPr fontId="0" type="noConversion"/>
  <pageMargins left="0.4" right="0.4" top="0.4" bottom="0.4" header="0.1" footer="0.1"/>
  <pageSetup paperSize="9" fitToHeight="0" orientation="landscape" verticalDpi="0" r:id="rId13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47.75" customWidth="1"/>
    <col min="2" max="2" width="47.75" customWidth="1"/>
    <col min="3" max="31" width="24.83" customWidth="1"/>
  </cols>
  <sheetData>
    <row r="1" ht="50" customHeight="1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50" customHeight="1">
      <c r="A2" s="1" t="s">
        <v>433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ht="30" customHeight="1">
      <c r="A3" s="11" t="s">
        <v>55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ht="30" customHeight="1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5" t="s">
        <v>2</v>
      </c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20" t="s">
        <v>3</v>
      </c>
      <c r="AE5" s="5" t="s">
        <v>56</v>
      </c>
    </row>
    <row r="6" ht="30" customHeight="1">
      <c r="A6" s="0"/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20" t="s">
        <v>7</v>
      </c>
      <c r="AE6" s="5" t="s">
        <v>8</v>
      </c>
    </row>
    <row r="7" ht="30" customHeight="1">
      <c r="A7" s="10" t="s">
        <v>5</v>
      </c>
      <c r="B7" s="10"/>
      <c r="C7" s="15" t="s">
        <v>6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0"/>
      <c r="AD7" s="20" t="s">
        <v>11</v>
      </c>
      <c r="AE7" s="5" t="s">
        <v>12</v>
      </c>
    </row>
    <row r="8" ht="30" customHeight="1">
      <c r="A8" s="10" t="s">
        <v>57</v>
      </c>
      <c r="B8" s="10"/>
      <c r="C8" s="15" t="s">
        <v>14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0"/>
      <c r="AD8" s="20" t="s">
        <v>15</v>
      </c>
      <c r="AE8" s="5" t="s">
        <v>16</v>
      </c>
    </row>
    <row r="9" ht="30" customHeight="1">
      <c r="A9" s="10" t="s">
        <v>17</v>
      </c>
      <c r="B9" s="10"/>
      <c r="C9" s="15" t="s">
        <v>18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0"/>
      <c r="AD9" s="20" t="s">
        <v>218</v>
      </c>
      <c r="AE9" s="5" t="s">
        <v>20</v>
      </c>
    </row>
    <row r="10" ht="30" customHeight="1">
      <c r="A10" s="10" t="s">
        <v>21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0"/>
      <c r="AD10" s="20" t="s">
        <v>22</v>
      </c>
      <c r="AE10" s="5" t="s">
        <v>23</v>
      </c>
    </row>
    <row r="11" ht="30" customHeight="1">
</row>
    <row r="12" ht="50" customHeight="1">
      <c r="A12" s="5" t="s">
        <v>434</v>
      </c>
      <c r="B12" s="5" t="s">
        <v>435</v>
      </c>
      <c r="C12" s="5" t="s">
        <v>436</v>
      </c>
      <c r="D12" s="5" t="s">
        <v>437</v>
      </c>
      <c r="E12" s="5" t="s">
        <v>438</v>
      </c>
      <c r="F12" s="5" t="s">
        <v>439</v>
      </c>
      <c r="G12" s="5" t="s">
        <v>440</v>
      </c>
      <c r="H12" s="5"/>
      <c r="I12" s="5" t="s">
        <v>64</v>
      </c>
      <c r="J12" s="5" t="s">
        <v>441</v>
      </c>
      <c r="K12" s="5"/>
      <c r="L12" s="5"/>
      <c r="M12" s="5"/>
      <c r="N12" s="5" t="s">
        <v>442</v>
      </c>
      <c r="O12" s="5"/>
      <c r="P12" s="5"/>
      <c r="Q12" s="5"/>
      <c r="R12" s="5" t="s">
        <v>443</v>
      </c>
      <c r="S12" s="5"/>
      <c r="T12" s="5"/>
      <c r="U12" s="5"/>
      <c r="V12" s="5" t="s">
        <v>444</v>
      </c>
      <c r="W12" s="5"/>
      <c r="X12" s="5"/>
      <c r="Y12" s="5"/>
      <c r="Z12" s="5"/>
      <c r="AA12" s="5"/>
      <c r="AB12" s="5"/>
      <c r="AC12" s="5"/>
      <c r="AD12" s="5"/>
      <c r="AE12" s="5"/>
    </row>
    <row r="13" ht="50" customHeight="1">
      <c r="A13" s="5"/>
      <c r="B13" s="5"/>
      <c r="C13" s="5"/>
      <c r="D13" s="5"/>
      <c r="E13" s="5"/>
      <c r="F13" s="5"/>
      <c r="G13" s="5" t="s">
        <v>445</v>
      </c>
      <c r="H13" s="5" t="s">
        <v>232</v>
      </c>
      <c r="I13" s="5"/>
      <c r="J13" s="5" t="s">
        <v>227</v>
      </c>
      <c r="K13" s="5" t="s">
        <v>260</v>
      </c>
      <c r="L13" s="5"/>
      <c r="M13" s="5"/>
      <c r="N13" s="5" t="s">
        <v>227</v>
      </c>
      <c r="O13" s="5" t="s">
        <v>260</v>
      </c>
      <c r="P13" s="5"/>
      <c r="Q13" s="5"/>
      <c r="R13" s="5" t="s">
        <v>227</v>
      </c>
      <c r="S13" s="5" t="s">
        <v>150</v>
      </c>
      <c r="T13" s="5"/>
      <c r="U13" s="5"/>
      <c r="V13" s="5" t="s">
        <v>227</v>
      </c>
      <c r="W13" s="5" t="s">
        <v>150</v>
      </c>
      <c r="X13" s="5"/>
      <c r="Y13" s="5"/>
      <c r="Z13" s="5"/>
      <c r="AA13" s="5"/>
      <c r="AB13" s="5"/>
      <c r="AC13" s="5"/>
      <c r="AD13" s="5"/>
      <c r="AE13" s="5"/>
    </row>
    <row r="14" ht="50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 t="s">
        <v>446</v>
      </c>
      <c r="L14" s="5"/>
      <c r="M14" s="5" t="s">
        <v>447</v>
      </c>
      <c r="N14" s="5"/>
      <c r="O14" s="5" t="s">
        <v>448</v>
      </c>
      <c r="P14" s="5" t="s">
        <v>449</v>
      </c>
      <c r="Q14" s="5" t="s">
        <v>450</v>
      </c>
      <c r="R14" s="5"/>
      <c r="S14" s="5" t="s">
        <v>451</v>
      </c>
      <c r="T14" s="5" t="s">
        <v>452</v>
      </c>
      <c r="U14" s="5"/>
      <c r="V14" s="5"/>
      <c r="W14" s="5" t="s">
        <v>176</v>
      </c>
      <c r="X14" s="5"/>
      <c r="Y14" s="5"/>
      <c r="Z14" s="5" t="s">
        <v>453</v>
      </c>
      <c r="AA14" s="5"/>
      <c r="AB14" s="5"/>
      <c r="AC14" s="5" t="s">
        <v>454</v>
      </c>
      <c r="AD14" s="5"/>
      <c r="AE14" s="5"/>
    </row>
    <row r="15" ht="50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 t="s">
        <v>455</v>
      </c>
      <c r="L15" s="5" t="s">
        <v>456</v>
      </c>
      <c r="M15" s="5"/>
      <c r="N15" s="5"/>
      <c r="O15" s="5"/>
      <c r="P15" s="5"/>
      <c r="Q15" s="5"/>
      <c r="R15" s="5"/>
      <c r="S15" s="5"/>
      <c r="T15" s="5" t="s">
        <v>457</v>
      </c>
      <c r="U15" s="5" t="s">
        <v>458</v>
      </c>
      <c r="V15" s="5"/>
      <c r="W15" s="5" t="s">
        <v>227</v>
      </c>
      <c r="X15" s="5" t="s">
        <v>150</v>
      </c>
      <c r="Y15" s="5"/>
      <c r="Z15" s="5" t="s">
        <v>227</v>
      </c>
      <c r="AA15" s="5" t="s">
        <v>150</v>
      </c>
      <c r="AB15" s="5"/>
      <c r="AC15" s="5" t="s">
        <v>227</v>
      </c>
      <c r="AD15" s="5" t="s">
        <v>150</v>
      </c>
      <c r="AE15" s="5"/>
    </row>
    <row r="16" ht="5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 t="s">
        <v>459</v>
      </c>
      <c r="Y16" s="5" t="s">
        <v>460</v>
      </c>
      <c r="Z16" s="5"/>
      <c r="AA16" s="5" t="s">
        <v>459</v>
      </c>
      <c r="AB16" s="5" t="s">
        <v>460</v>
      </c>
      <c r="AC16" s="5"/>
      <c r="AD16" s="5" t="s">
        <v>459</v>
      </c>
      <c r="AE16" s="5" t="s">
        <v>460</v>
      </c>
    </row>
    <row r="17" ht="20" customHeight="1">
      <c r="A17" s="5" t="s">
        <v>70</v>
      </c>
      <c r="B17" s="5" t="s">
        <v>71</v>
      </c>
      <c r="C17" s="5" t="s">
        <v>72</v>
      </c>
      <c r="D17" s="5" t="s">
        <v>73</v>
      </c>
      <c r="E17" s="5" t="s">
        <v>461</v>
      </c>
      <c r="F17" s="5" t="s">
        <v>74</v>
      </c>
      <c r="G17" s="5" t="s">
        <v>75</v>
      </c>
      <c r="H17" s="5" t="s">
        <v>155</v>
      </c>
      <c r="I17" s="5" t="s">
        <v>156</v>
      </c>
      <c r="J17" s="5" t="s">
        <v>157</v>
      </c>
      <c r="K17" s="5" t="s">
        <v>158</v>
      </c>
      <c r="L17" s="5" t="s">
        <v>159</v>
      </c>
      <c r="M17" s="5" t="s">
        <v>160</v>
      </c>
      <c r="N17" s="5" t="s">
        <v>161</v>
      </c>
      <c r="O17" s="5" t="s">
        <v>162</v>
      </c>
      <c r="P17" s="5" t="s">
        <v>163</v>
      </c>
      <c r="Q17" s="5" t="s">
        <v>164</v>
      </c>
      <c r="R17" s="5" t="s">
        <v>165</v>
      </c>
      <c r="S17" s="5" t="s">
        <v>166</v>
      </c>
      <c r="T17" s="5" t="s">
        <v>167</v>
      </c>
      <c r="U17" s="5" t="s">
        <v>168</v>
      </c>
      <c r="V17" s="5" t="s">
        <v>403</v>
      </c>
      <c r="W17" s="5" t="s">
        <v>404</v>
      </c>
      <c r="X17" s="5" t="s">
        <v>405</v>
      </c>
      <c r="Y17" s="5" t="s">
        <v>406</v>
      </c>
      <c r="Z17" s="5" t="s">
        <v>407</v>
      </c>
      <c r="AA17" s="5" t="s">
        <v>408</v>
      </c>
      <c r="AB17" s="5" t="s">
        <v>409</v>
      </c>
      <c r="AC17" s="5" t="s">
        <v>410</v>
      </c>
      <c r="AD17" s="5" t="s">
        <v>413</v>
      </c>
      <c r="AE17" s="5" t="s">
        <v>414</v>
      </c>
    </row>
    <row r="18" ht="20" customHeight="1">
</row>
    <row r="19" ht="30" customHeight="1">
      <c r="A19" s="10" t="s">
        <v>41</v>
      </c>
      <c r="B19" s="15"/>
      <c r="C19" s="0"/>
      <c r="D19" s="15"/>
      <c r="E19" s="0"/>
      <c r="F19" s="15"/>
    </row>
    <row r="20" ht="30" customHeight="1">
      <c r="A20" s="0"/>
      <c r="B20" s="11" t="s">
        <v>42</v>
      </c>
      <c r="C20" s="0"/>
      <c r="D20" s="11" t="s">
        <v>216</v>
      </c>
      <c r="E20" s="0"/>
      <c r="F20" s="11" t="s">
        <v>43</v>
      </c>
    </row>
    <row r="21" ht="30" customHeight="1">
      <c r="A21" s="10" t="s">
        <v>44</v>
      </c>
      <c r="B21" s="15"/>
      <c r="C21" s="0"/>
      <c r="D21" s="15"/>
      <c r="E21" s="0"/>
      <c r="F21" s="15"/>
    </row>
    <row r="22" ht="30" customHeight="1">
      <c r="A22" s="0"/>
      <c r="B22" s="11" t="s">
        <v>42</v>
      </c>
      <c r="C22" s="0"/>
      <c r="D22" s="11" t="s">
        <v>241</v>
      </c>
      <c r="E22" s="0"/>
      <c r="F22" s="11" t="s">
        <v>45</v>
      </c>
    </row>
    <row r="23" ht="30" customHeight="1">
      <c r="A23" s="10" t="s">
        <v>46</v>
      </c>
    </row>
    <row r="24" ht="20" customHeight="1">
</row>
    <row r="25" ht="20" customHeight="1">
      <c r="A25" s="17" t="s">
        <v>47</v>
      </c>
      <c r="B25" s="17"/>
    </row>
    <row r="26" ht="20" customHeight="1">
      <c r="A26" s="18" t="s">
        <v>48</v>
      </c>
      <c r="B26" s="18"/>
    </row>
    <row r="27" ht="20" customHeight="1">
      <c r="A27" s="18" t="s">
        <v>49</v>
      </c>
      <c r="B27" s="18"/>
    </row>
    <row r="28" ht="20" customHeight="1">
      <c r="A28" s="18" t="s">
        <v>50</v>
      </c>
      <c r="B28" s="18"/>
    </row>
    <row r="29" ht="20" customHeight="1">
      <c r="A29" s="18" t="s">
        <v>51</v>
      </c>
      <c r="B29" s="18"/>
    </row>
    <row r="30" ht="20" customHeight="1">
      <c r="A30" s="18" t="s">
        <v>52</v>
      </c>
      <c r="B30" s="18"/>
    </row>
    <row r="31" ht="20" customHeight="1">
      <c r="A31" s="19" t="s">
        <v>53</v>
      </c>
      <c r="B31" s="19"/>
    </row>
  </sheetData>
  <sheetProtection password="" sheet="1" objects="1" scenarios="1"/>
  <mergeCells>
    <mergeCell ref="A1:AE1"/>
    <mergeCell ref="A2:AE2"/>
    <mergeCell ref="A3:AE3"/>
    <mergeCell ref="A7:B7"/>
    <mergeCell ref="C7:AB7"/>
    <mergeCell ref="A8:B8"/>
    <mergeCell ref="C8:AB8"/>
    <mergeCell ref="A9:B9"/>
    <mergeCell ref="C9:AB9"/>
    <mergeCell ref="A10:B10"/>
    <mergeCell ref="C10:AB10"/>
    <mergeCell ref="A12:A16"/>
    <mergeCell ref="B12:B16"/>
    <mergeCell ref="C12:C16"/>
    <mergeCell ref="D12:D16"/>
    <mergeCell ref="E12:E16"/>
    <mergeCell ref="F12:F16"/>
    <mergeCell ref="G12:H12"/>
    <mergeCell ref="I12:I16"/>
    <mergeCell ref="J12:M12"/>
    <mergeCell ref="N12:Q12"/>
    <mergeCell ref="R12:U12"/>
    <mergeCell ref="V12:AE12"/>
    <mergeCell ref="G13:G16"/>
    <mergeCell ref="H13:H16"/>
    <mergeCell ref="J13:J16"/>
    <mergeCell ref="K13:M13"/>
    <mergeCell ref="N13:N16"/>
    <mergeCell ref="O13:Q13"/>
    <mergeCell ref="R13:R16"/>
    <mergeCell ref="S13:U13"/>
    <mergeCell ref="V13:V16"/>
    <mergeCell ref="W13:AE13"/>
    <mergeCell ref="K14:L14"/>
    <mergeCell ref="M14:M16"/>
    <mergeCell ref="O14:O16"/>
    <mergeCell ref="P14:P16"/>
    <mergeCell ref="Q14:Q16"/>
    <mergeCell ref="S14:S16"/>
    <mergeCell ref="T14:U14"/>
    <mergeCell ref="W14:Y14"/>
    <mergeCell ref="Z14:AB14"/>
    <mergeCell ref="AC14:AE14"/>
    <mergeCell ref="K15:K16"/>
    <mergeCell ref="L15:L16"/>
    <mergeCell ref="T15:T16"/>
    <mergeCell ref="U15:U16"/>
    <mergeCell ref="W15:W16"/>
    <mergeCell ref="X15:Y15"/>
    <mergeCell ref="Z15:Z16"/>
    <mergeCell ref="AA15:AB15"/>
    <mergeCell ref="AC15:AC16"/>
    <mergeCell ref="AD15:AE15"/>
    <mergeCell ref="A25:B25"/>
    <mergeCell ref="A26:B26"/>
    <mergeCell ref="A27:B27"/>
    <mergeCell ref="A28:B28"/>
    <mergeCell ref="A29:B29"/>
    <mergeCell ref="A30:B30"/>
    <mergeCell ref="A31:B31"/>
  </mergeCells>
  <phoneticPr fontId="0" type="noConversion"/>
  <pageMargins left="0.4" right="0.4" top="0.4" bottom="0.4" header="0.1" footer="0.1"/>
  <pageSetup paperSize="9" fitToHeight="0" orientation="landscape" verticalDpi="0" r:id="rId14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38.20" customWidth="1"/>
    <col min="3" max="22" width="26.74" customWidth="1"/>
  </cols>
  <sheetData>
    <row r="1" ht="50" customHeight="1">
      <c r="A1" s="1" t="s">
        <v>462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30" customHeight="1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5" t="s">
        <v>2</v>
      </c>
    </row>
    <row r="4" ht="30" customHeight="1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20" t="s">
        <v>3</v>
      </c>
      <c r="V4" s="5" t="s">
        <v>56</v>
      </c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20" t="s">
        <v>7</v>
      </c>
      <c r="V5" s="5" t="s">
        <v>8</v>
      </c>
    </row>
    <row r="6" ht="30" customHeight="1">
      <c r="A6" s="10" t="s">
        <v>5</v>
      </c>
      <c r="B6" s="10"/>
      <c r="C6" s="15" t="s">
        <v>6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0"/>
      <c r="U6" s="20" t="s">
        <v>11</v>
      </c>
      <c r="V6" s="5" t="s">
        <v>12</v>
      </c>
    </row>
    <row r="7" ht="30" customHeight="1">
      <c r="A7" s="10" t="s">
        <v>57</v>
      </c>
      <c r="B7" s="10"/>
      <c r="C7" s="15" t="s">
        <v>14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0"/>
      <c r="U7" s="20" t="s">
        <v>15</v>
      </c>
      <c r="V7" s="5" t="s">
        <v>16</v>
      </c>
    </row>
    <row r="8" ht="30" customHeight="1">
      <c r="A8" s="10" t="s">
        <v>17</v>
      </c>
      <c r="B8" s="10"/>
      <c r="C8" s="15" t="s">
        <v>18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0"/>
      <c r="U8" s="20" t="s">
        <v>218</v>
      </c>
      <c r="V8" s="5" t="s">
        <v>20</v>
      </c>
    </row>
    <row r="9" ht="30" customHeight="1">
      <c r="A9" s="10" t="s">
        <v>21</v>
      </c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0"/>
      <c r="U9" s="20" t="s">
        <v>22</v>
      </c>
      <c r="V9" s="5" t="s">
        <v>23</v>
      </c>
    </row>
    <row r="10" ht="30" customHeight="1">
</row>
    <row r="11" ht="40" customHeight="1">
      <c r="A11" s="5" t="s">
        <v>63</v>
      </c>
      <c r="B11" s="5" t="s">
        <v>435</v>
      </c>
      <c r="C11" s="5" t="s">
        <v>437</v>
      </c>
      <c r="D11" s="5" t="s">
        <v>436</v>
      </c>
      <c r="E11" s="5" t="s">
        <v>440</v>
      </c>
      <c r="F11" s="5"/>
      <c r="G11" s="5" t="s">
        <v>64</v>
      </c>
      <c r="H11" s="5" t="s">
        <v>463</v>
      </c>
      <c r="I11" s="5" t="s">
        <v>441</v>
      </c>
      <c r="J11" s="5"/>
      <c r="K11" s="5"/>
      <c r="L11" s="5"/>
      <c r="M11" s="5" t="s">
        <v>464</v>
      </c>
      <c r="N11" s="5" t="s">
        <v>465</v>
      </c>
      <c r="O11" s="5"/>
      <c r="P11" s="5"/>
      <c r="Q11" s="5"/>
      <c r="R11" s="5"/>
      <c r="S11" s="5" t="s">
        <v>466</v>
      </c>
      <c r="T11" s="5"/>
      <c r="U11" s="5"/>
      <c r="V11" s="5"/>
    </row>
    <row r="12" ht="10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30" customHeight="1">
      <c r="A13" s="5"/>
      <c r="B13" s="5"/>
      <c r="C13" s="5"/>
      <c r="D13" s="5"/>
      <c r="E13" s="5" t="s">
        <v>445</v>
      </c>
      <c r="F13" s="5" t="s">
        <v>232</v>
      </c>
      <c r="G13" s="5"/>
      <c r="H13" s="5"/>
      <c r="I13" s="5" t="s">
        <v>227</v>
      </c>
      <c r="J13" s="5" t="s">
        <v>260</v>
      </c>
      <c r="K13" s="5"/>
      <c r="L13" s="5"/>
      <c r="M13" s="5"/>
      <c r="N13" s="5" t="s">
        <v>227</v>
      </c>
      <c r="O13" s="5" t="s">
        <v>260</v>
      </c>
      <c r="P13" s="5"/>
      <c r="Q13" s="5"/>
      <c r="R13" s="5"/>
      <c r="S13" s="5" t="s">
        <v>227</v>
      </c>
      <c r="T13" s="5" t="s">
        <v>260</v>
      </c>
      <c r="U13" s="5"/>
      <c r="V13" s="5"/>
    </row>
    <row r="14" ht="30" customHeight="1">
      <c r="A14" s="5"/>
      <c r="B14" s="5"/>
      <c r="C14" s="5"/>
      <c r="D14" s="5"/>
      <c r="E14" s="5"/>
      <c r="F14" s="5"/>
      <c r="G14" s="5"/>
      <c r="H14" s="5"/>
      <c r="I14" s="5"/>
      <c r="J14" s="5" t="s">
        <v>446</v>
      </c>
      <c r="K14" s="5"/>
      <c r="L14" s="5" t="s">
        <v>447</v>
      </c>
      <c r="M14" s="5"/>
      <c r="N14" s="5"/>
      <c r="O14" s="5" t="s">
        <v>467</v>
      </c>
      <c r="P14" s="5"/>
      <c r="Q14" s="5"/>
      <c r="R14" s="5" t="s">
        <v>468</v>
      </c>
      <c r="S14" s="5"/>
      <c r="T14" s="5" t="s">
        <v>469</v>
      </c>
      <c r="U14" s="5"/>
      <c r="V14" s="5" t="s">
        <v>470</v>
      </c>
    </row>
    <row r="15" ht="30" customHeight="1">
      <c r="A15" s="5"/>
      <c r="B15" s="5"/>
      <c r="C15" s="5"/>
      <c r="D15" s="5"/>
      <c r="E15" s="5"/>
      <c r="F15" s="5"/>
      <c r="G15" s="5"/>
      <c r="H15" s="5"/>
      <c r="I15" s="5"/>
      <c r="J15" s="5" t="s">
        <v>455</v>
      </c>
      <c r="K15" s="5" t="s">
        <v>456</v>
      </c>
      <c r="L15" s="5"/>
      <c r="M15" s="5"/>
      <c r="N15" s="5"/>
      <c r="O15" s="5" t="s">
        <v>448</v>
      </c>
      <c r="P15" s="5" t="s">
        <v>449</v>
      </c>
      <c r="Q15" s="5" t="s">
        <v>471</v>
      </c>
      <c r="R15" s="5"/>
      <c r="S15" s="5"/>
      <c r="T15" s="5" t="s">
        <v>227</v>
      </c>
      <c r="U15" s="5" t="s">
        <v>472</v>
      </c>
      <c r="V15" s="5"/>
    </row>
    <row r="16" ht="20" customHeight="1">
      <c r="A16" s="5" t="s">
        <v>70</v>
      </c>
      <c r="B16" s="5" t="s">
        <v>71</v>
      </c>
      <c r="C16" s="5" t="s">
        <v>72</v>
      </c>
      <c r="D16" s="5" t="s">
        <v>73</v>
      </c>
      <c r="E16" s="5" t="s">
        <v>74</v>
      </c>
      <c r="F16" s="5" t="s">
        <v>75</v>
      </c>
      <c r="G16" s="5" t="s">
        <v>155</v>
      </c>
      <c r="H16" s="5" t="s">
        <v>156</v>
      </c>
      <c r="I16" s="5" t="s">
        <v>157</v>
      </c>
      <c r="J16" s="5" t="s">
        <v>158</v>
      </c>
      <c r="K16" s="5" t="s">
        <v>159</v>
      </c>
      <c r="L16" s="5" t="s">
        <v>160</v>
      </c>
      <c r="M16" s="5" t="s">
        <v>161</v>
      </c>
      <c r="N16" s="5" t="s">
        <v>162</v>
      </c>
      <c r="O16" s="5" t="s">
        <v>163</v>
      </c>
      <c r="P16" s="5" t="s">
        <v>164</v>
      </c>
      <c r="Q16" s="5" t="s">
        <v>165</v>
      </c>
      <c r="R16" s="5" t="s">
        <v>166</v>
      </c>
      <c r="S16" s="5" t="s">
        <v>167</v>
      </c>
      <c r="T16" s="5" t="s">
        <v>168</v>
      </c>
      <c r="U16" s="5" t="s">
        <v>403</v>
      </c>
      <c r="V16" s="5" t="s">
        <v>404</v>
      </c>
    </row>
    <row r="17" ht="15" customHeight="1">
</row>
    <row r="18" ht="40" customHeight="1">
      <c r="A18" s="10" t="s">
        <v>41</v>
      </c>
      <c r="B18" s="15"/>
      <c r="C18" s="0"/>
      <c r="D18" s="15"/>
      <c r="E18" s="0"/>
      <c r="F18" s="15"/>
    </row>
    <row r="19" ht="20" customHeight="1">
      <c r="A19" s="0"/>
      <c r="B19" s="11" t="s">
        <v>42</v>
      </c>
      <c r="C19" s="0"/>
      <c r="D19" s="11" t="s">
        <v>216</v>
      </c>
      <c r="E19" s="0"/>
      <c r="F19" s="11" t="s">
        <v>43</v>
      </c>
    </row>
    <row r="20" ht="40" customHeight="1">
      <c r="A20" s="10" t="s">
        <v>44</v>
      </c>
      <c r="B20" s="15"/>
      <c r="C20" s="0"/>
      <c r="D20" s="15"/>
      <c r="E20" s="0"/>
      <c r="F20" s="15"/>
    </row>
    <row r="21" ht="20" customHeight="1">
      <c r="A21" s="0"/>
      <c r="B21" s="11" t="s">
        <v>42</v>
      </c>
      <c r="C21" s="0"/>
      <c r="D21" s="11" t="s">
        <v>241</v>
      </c>
      <c r="E21" s="0"/>
      <c r="F21" s="11" t="s">
        <v>45</v>
      </c>
    </row>
    <row r="22" ht="20" customHeight="1">
      <c r="A22" s="10" t="s">
        <v>46</v>
      </c>
      <c r="B22" s="10"/>
    </row>
    <row r="23" ht="20" customHeight="1">
</row>
    <row r="24" ht="20" customHeight="1">
      <c r="A24" s="17" t="s">
        <v>47</v>
      </c>
      <c r="B24" s="17"/>
      <c r="C24" s="17"/>
    </row>
    <row r="25" ht="20" customHeight="1">
      <c r="A25" s="18" t="s">
        <v>48</v>
      </c>
      <c r="B25" s="18"/>
      <c r="C25" s="18"/>
    </row>
    <row r="26" ht="20" customHeight="1">
      <c r="A26" s="18" t="s">
        <v>49</v>
      </c>
      <c r="B26" s="18"/>
      <c r="C26" s="18"/>
    </row>
    <row r="27" ht="20" customHeight="1">
      <c r="A27" s="18" t="s">
        <v>50</v>
      </c>
      <c r="B27" s="18"/>
      <c r="C27" s="18"/>
    </row>
    <row r="28" ht="20" customHeight="1">
      <c r="A28" s="18" t="s">
        <v>51</v>
      </c>
      <c r="B28" s="18"/>
      <c r="C28" s="18"/>
    </row>
    <row r="29" ht="20" customHeight="1">
      <c r="A29" s="18" t="s">
        <v>52</v>
      </c>
      <c r="B29" s="18"/>
      <c r="C29" s="18"/>
    </row>
    <row r="30" ht="20" customHeight="1">
      <c r="A30" s="19" t="s">
        <v>53</v>
      </c>
      <c r="B30" s="19"/>
      <c r="C30" s="19"/>
    </row>
  </sheetData>
  <sheetProtection password="" sheet="1" objects="1" scenarios="1"/>
  <mergeCells>
    <mergeCell ref="A1:V1"/>
    <mergeCell ref="A2:V2"/>
    <mergeCell ref="A6:B6"/>
    <mergeCell ref="C6:S6"/>
    <mergeCell ref="A7:B7"/>
    <mergeCell ref="C7:S7"/>
    <mergeCell ref="A8:B8"/>
    <mergeCell ref="C8:S8"/>
    <mergeCell ref="A9:B9"/>
    <mergeCell ref="C9:S9"/>
    <mergeCell ref="A11:A15"/>
    <mergeCell ref="B11:B15"/>
    <mergeCell ref="C11:C15"/>
    <mergeCell ref="D11:D15"/>
    <mergeCell ref="E11:F12"/>
    <mergeCell ref="G11:G15"/>
    <mergeCell ref="H11:H15"/>
    <mergeCell ref="I11:L12"/>
    <mergeCell ref="M11:M15"/>
    <mergeCell ref="N11:R12"/>
    <mergeCell ref="S11:V12"/>
    <mergeCell ref="E13:E15"/>
    <mergeCell ref="F13:F15"/>
    <mergeCell ref="I13:I15"/>
    <mergeCell ref="J13:L13"/>
    <mergeCell ref="N13:N15"/>
    <mergeCell ref="O13:R13"/>
    <mergeCell ref="S13:S15"/>
    <mergeCell ref="T13:V13"/>
    <mergeCell ref="J14:K14"/>
    <mergeCell ref="L14:L15"/>
    <mergeCell ref="O14:Q14"/>
    <mergeCell ref="R14:R15"/>
    <mergeCell ref="T14:U14"/>
    <mergeCell ref="V14:V15"/>
    <mergeCell ref="A22:B22"/>
    <mergeCell ref="A24:C24"/>
    <mergeCell ref="A25:C25"/>
    <mergeCell ref="A26:C26"/>
    <mergeCell ref="A27:C27"/>
    <mergeCell ref="A28:C28"/>
    <mergeCell ref="A29:C29"/>
    <mergeCell ref="A30:C30"/>
  </mergeCells>
  <phoneticPr fontId="0" type="noConversion"/>
  <pageMargins left="0.4" right="0.4" top="0.4" bottom="0.4" header="0.1" footer="0.1"/>
  <pageSetup paperSize="9" fitToHeight="0" orientation="landscape" verticalDpi="0" r:id="rId15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7" width="24.83" customWidth="1"/>
  </cols>
  <sheetData>
    <row r="1" ht="50" customHeight="1">
      <c r="A1" s="1" t="s">
        <v>473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30" customHeight="1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5" t="s">
        <v>2</v>
      </c>
    </row>
    <row r="4" ht="30" customHeight="1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20" t="s">
        <v>3</v>
      </c>
      <c r="Q4" s="5" t="s">
        <v>56</v>
      </c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20" t="s">
        <v>7</v>
      </c>
      <c r="Q5" s="5" t="s">
        <v>8</v>
      </c>
    </row>
    <row r="6" ht="30" customHeight="1">
      <c r="A6" s="10" t="s">
        <v>5</v>
      </c>
      <c r="B6" s="10"/>
      <c r="C6" s="15" t="s">
        <v>6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0"/>
      <c r="P6" s="20" t="s">
        <v>11</v>
      </c>
      <c r="Q6" s="5" t="s">
        <v>12</v>
      </c>
    </row>
    <row r="7" ht="30" customHeight="1">
      <c r="A7" s="10" t="s">
        <v>57</v>
      </c>
      <c r="B7" s="10"/>
      <c r="C7" s="15" t="s">
        <v>14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0"/>
      <c r="P7" s="20" t="s">
        <v>15</v>
      </c>
      <c r="Q7" s="5" t="s">
        <v>16</v>
      </c>
    </row>
    <row r="8" ht="30" customHeight="1">
      <c r="A8" s="10" t="s">
        <v>17</v>
      </c>
      <c r="B8" s="10"/>
      <c r="C8" s="15" t="s">
        <v>18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0"/>
      <c r="P8" s="20" t="s">
        <v>218</v>
      </c>
      <c r="Q8" s="5" t="s">
        <v>20</v>
      </c>
    </row>
    <row r="9" ht="30" customHeight="1">
      <c r="A9" s="10" t="s">
        <v>21</v>
      </c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0"/>
      <c r="P9" s="20" t="s">
        <v>22</v>
      </c>
      <c r="Q9" s="5" t="s">
        <v>23</v>
      </c>
    </row>
    <row r="10" ht="30" customHeight="1">
</row>
    <row r="11" ht="50" customHeight="1">
      <c r="A11" s="1" t="s">
        <v>474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ht="30" customHeight="1">
      <c r="A12" s="5" t="s">
        <v>434</v>
      </c>
      <c r="B12" s="5" t="s">
        <v>435</v>
      </c>
      <c r="C12" s="5" t="s">
        <v>440</v>
      </c>
      <c r="D12" s="5"/>
      <c r="E12" s="5" t="s">
        <v>64</v>
      </c>
      <c r="F12" s="5" t="s">
        <v>475</v>
      </c>
      <c r="G12" s="5" t="s">
        <v>476</v>
      </c>
      <c r="H12" s="5"/>
      <c r="I12" s="5"/>
      <c r="J12" s="5" t="s">
        <v>477</v>
      </c>
      <c r="K12" s="5"/>
      <c r="L12" s="5" t="s">
        <v>478</v>
      </c>
      <c r="M12" s="5"/>
      <c r="N12" s="5" t="s">
        <v>479</v>
      </c>
      <c r="O12" s="5" t="s">
        <v>480</v>
      </c>
      <c r="P12" s="5"/>
      <c r="Q12" s="5" t="s">
        <v>481</v>
      </c>
    </row>
    <row r="13" ht="30" customHeight="1">
      <c r="A13" s="5"/>
      <c r="B13" s="5"/>
      <c r="C13" s="5" t="s">
        <v>231</v>
      </c>
      <c r="D13" s="5" t="s">
        <v>232</v>
      </c>
      <c r="E13" s="5"/>
      <c r="F13" s="5"/>
      <c r="G13" s="5" t="s">
        <v>231</v>
      </c>
      <c r="H13" s="5" t="s">
        <v>11</v>
      </c>
      <c r="I13" s="5" t="s">
        <v>482</v>
      </c>
      <c r="J13" s="5" t="s">
        <v>483</v>
      </c>
      <c r="K13" s="5" t="s">
        <v>484</v>
      </c>
      <c r="L13" s="5" t="s">
        <v>485</v>
      </c>
      <c r="M13" s="5" t="s">
        <v>486</v>
      </c>
      <c r="N13" s="5"/>
      <c r="O13" s="5" t="s">
        <v>446</v>
      </c>
      <c r="P13" s="5" t="s">
        <v>487</v>
      </c>
      <c r="Q13" s="5"/>
    </row>
    <row r="14" ht="20" customHeight="1">
      <c r="A14" s="5" t="s">
        <v>70</v>
      </c>
      <c r="B14" s="5" t="s">
        <v>71</v>
      </c>
      <c r="C14" s="5" t="s">
        <v>72</v>
      </c>
      <c r="D14" s="5" t="s">
        <v>73</v>
      </c>
      <c r="E14" s="5" t="s">
        <v>74</v>
      </c>
      <c r="F14" s="5" t="s">
        <v>75</v>
      </c>
      <c r="G14" s="5" t="s">
        <v>155</v>
      </c>
      <c r="H14" s="5" t="s">
        <v>156</v>
      </c>
      <c r="I14" s="5" t="s">
        <v>157</v>
      </c>
      <c r="J14" s="5" t="s">
        <v>158</v>
      </c>
      <c r="K14" s="5" t="s">
        <v>159</v>
      </c>
      <c r="L14" s="5" t="s">
        <v>160</v>
      </c>
      <c r="M14" s="5" t="s">
        <v>161</v>
      </c>
      <c r="N14" s="5" t="s">
        <v>162</v>
      </c>
      <c r="O14" s="5" t="s">
        <v>163</v>
      </c>
      <c r="P14" s="5" t="s">
        <v>164</v>
      </c>
      <c r="Q14" s="5" t="s">
        <v>165</v>
      </c>
    </row>
  </sheetData>
  <sheetProtection password="" sheet="1" objects="1" scenarios="1"/>
  <mergeCells>
    <mergeCell ref="A1:Q1"/>
    <mergeCell ref="A2:Q2"/>
    <mergeCell ref="A6:B6"/>
    <mergeCell ref="C6:N6"/>
    <mergeCell ref="A7:B7"/>
    <mergeCell ref="C7:N7"/>
    <mergeCell ref="A8:B8"/>
    <mergeCell ref="C8:N8"/>
    <mergeCell ref="A9:B9"/>
    <mergeCell ref="C9:N9"/>
    <mergeCell ref="A11:Q11"/>
    <mergeCell ref="A12:A13"/>
    <mergeCell ref="B12:B13"/>
    <mergeCell ref="C12:D12"/>
    <mergeCell ref="E12:E13"/>
    <mergeCell ref="F12:F13"/>
    <mergeCell ref="G12:I12"/>
    <mergeCell ref="J12:K12"/>
    <mergeCell ref="L12:M12"/>
    <mergeCell ref="N12:N13"/>
    <mergeCell ref="O12:P12"/>
    <mergeCell ref="Q12:Q13"/>
  </mergeCells>
  <phoneticPr fontId="0" type="noConversion"/>
  <pageMargins left="0.4" right="0.4" top="0.4" bottom="0.4" header="0.1" footer="0.1"/>
  <pageSetup paperSize="9" fitToHeight="0" orientation="landscape" verticalDpi="0" r:id="rId16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7" width="24.83" customWidth="1"/>
  </cols>
  <sheetData>
    <row r="1" ht="50" customHeight="1">
      <c r="A1" s="1" t="s">
        <v>488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30" customHeight="1">
      <c r="A2" s="5" t="s">
        <v>434</v>
      </c>
      <c r="B2" s="5" t="s">
        <v>435</v>
      </c>
      <c r="C2" s="5" t="s">
        <v>440</v>
      </c>
      <c r="D2" s="5"/>
      <c r="E2" s="5" t="s">
        <v>64</v>
      </c>
      <c r="F2" s="5" t="s">
        <v>475</v>
      </c>
      <c r="G2" s="5" t="s">
        <v>476</v>
      </c>
      <c r="H2" s="5"/>
      <c r="I2" s="5"/>
      <c r="J2" s="5" t="s">
        <v>489</v>
      </c>
      <c r="K2" s="5" t="s">
        <v>478</v>
      </c>
      <c r="L2" s="5"/>
      <c r="M2" s="5"/>
      <c r="N2" s="5" t="s">
        <v>490</v>
      </c>
      <c r="O2" s="5" t="s">
        <v>480</v>
      </c>
      <c r="P2" s="5"/>
      <c r="Q2" s="5" t="s">
        <v>481</v>
      </c>
    </row>
    <row r="3" ht="30" customHeight="1">
      <c r="A3" s="5"/>
      <c r="B3" s="5"/>
      <c r="C3" s="5" t="s">
        <v>231</v>
      </c>
      <c r="D3" s="5" t="s">
        <v>232</v>
      </c>
      <c r="E3" s="5"/>
      <c r="F3" s="5"/>
      <c r="G3" s="5" t="s">
        <v>231</v>
      </c>
      <c r="H3" s="5" t="s">
        <v>11</v>
      </c>
      <c r="I3" s="5" t="s">
        <v>482</v>
      </c>
      <c r="J3" s="5"/>
      <c r="K3" s="5" t="s">
        <v>491</v>
      </c>
      <c r="L3" s="5" t="s">
        <v>492</v>
      </c>
      <c r="M3" s="5" t="s">
        <v>493</v>
      </c>
      <c r="N3" s="5"/>
      <c r="O3" s="5" t="s">
        <v>446</v>
      </c>
      <c r="P3" s="5" t="s">
        <v>487</v>
      </c>
      <c r="Q3" s="5"/>
    </row>
    <row r="4" ht="20" customHeight="1">
      <c r="A4" s="5" t="s">
        <v>70</v>
      </c>
      <c r="B4" s="5" t="s">
        <v>71</v>
      </c>
      <c r="C4" s="5" t="s">
        <v>72</v>
      </c>
      <c r="D4" s="5" t="s">
        <v>73</v>
      </c>
      <c r="E4" s="5" t="s">
        <v>74</v>
      </c>
      <c r="F4" s="5" t="s">
        <v>75</v>
      </c>
      <c r="G4" s="5" t="s">
        <v>155</v>
      </c>
      <c r="H4" s="5" t="s">
        <v>156</v>
      </c>
      <c r="I4" s="5" t="s">
        <v>157</v>
      </c>
      <c r="J4" s="5" t="s">
        <v>158</v>
      </c>
      <c r="K4" s="5" t="s">
        <v>159</v>
      </c>
      <c r="L4" s="5" t="s">
        <v>160</v>
      </c>
      <c r="M4" s="5" t="s">
        <v>161</v>
      </c>
      <c r="N4" s="5" t="s">
        <v>162</v>
      </c>
      <c r="O4" s="5" t="s">
        <v>163</v>
      </c>
      <c r="P4" s="5" t="s">
        <v>164</v>
      </c>
      <c r="Q4" s="5" t="s">
        <v>165</v>
      </c>
    </row>
    <row r="5" ht="15" customHeight="1">
</row>
    <row r="6" ht="40" customHeight="1">
      <c r="A6" s="10" t="s">
        <v>41</v>
      </c>
      <c r="B6" s="15"/>
      <c r="C6" s="0"/>
      <c r="D6" s="15"/>
      <c r="E6" s="0"/>
      <c r="F6" s="15"/>
    </row>
    <row r="7" ht="20" customHeight="1">
      <c r="A7" s="0"/>
      <c r="B7" s="11" t="s">
        <v>42</v>
      </c>
      <c r="C7" s="0"/>
      <c r="D7" s="11" t="s">
        <v>216</v>
      </c>
      <c r="E7" s="0"/>
      <c r="F7" s="11" t="s">
        <v>43</v>
      </c>
    </row>
    <row r="8" ht="40" customHeight="1">
      <c r="A8" s="10" t="s">
        <v>44</v>
      </c>
      <c r="B8" s="15"/>
      <c r="C8" s="0"/>
      <c r="D8" s="15"/>
      <c r="E8" s="0"/>
      <c r="F8" s="15"/>
    </row>
    <row r="9" ht="20" customHeight="1">
      <c r="A9" s="0"/>
      <c r="B9" s="11" t="s">
        <v>42</v>
      </c>
      <c r="C9" s="0"/>
      <c r="D9" s="11" t="s">
        <v>241</v>
      </c>
      <c r="E9" s="0"/>
      <c r="F9" s="11" t="s">
        <v>45</v>
      </c>
    </row>
    <row r="10" ht="20" customHeight="1">
      <c r="A10" s="10" t="s">
        <v>46</v>
      </c>
      <c r="B10" s="10"/>
    </row>
    <row r="11" ht="20" customHeight="1">
</row>
    <row r="12" ht="20" customHeight="1">
      <c r="A12" s="17" t="s">
        <v>47</v>
      </c>
      <c r="B12" s="17"/>
    </row>
    <row r="13" ht="20" customHeight="1">
      <c r="A13" s="18" t="s">
        <v>48</v>
      </c>
      <c r="B13" s="18"/>
    </row>
    <row r="14" ht="20" customHeight="1">
      <c r="A14" s="18" t="s">
        <v>49</v>
      </c>
      <c r="B14" s="18"/>
    </row>
    <row r="15" ht="20" customHeight="1">
      <c r="A15" s="18" t="s">
        <v>50</v>
      </c>
      <c r="B15" s="18"/>
    </row>
    <row r="16" ht="20" customHeight="1">
      <c r="A16" s="18" t="s">
        <v>51</v>
      </c>
      <c r="B16" s="18"/>
    </row>
    <row r="17" ht="20" customHeight="1">
      <c r="A17" s="18" t="s">
        <v>52</v>
      </c>
      <c r="B17" s="18"/>
    </row>
    <row r="18" ht="20" customHeight="1">
      <c r="A18" s="19" t="s">
        <v>53</v>
      </c>
      <c r="B18" s="19"/>
    </row>
  </sheetData>
  <sheetProtection password="" sheet="1" objects="1" scenarios="1"/>
  <mergeCells>
    <mergeCell ref="A1:Q1"/>
    <mergeCell ref="A2:A3"/>
    <mergeCell ref="B2:B3"/>
    <mergeCell ref="C2:D2"/>
    <mergeCell ref="E2:E3"/>
    <mergeCell ref="F2:F3"/>
    <mergeCell ref="G2:I2"/>
    <mergeCell ref="J2:J3"/>
    <mergeCell ref="K2:M2"/>
    <mergeCell ref="N2:N3"/>
    <mergeCell ref="O2:P2"/>
    <mergeCell ref="Q2:Q3"/>
    <mergeCell ref="A10:B10"/>
    <mergeCell ref="A12:B12"/>
    <mergeCell ref="A13:B13"/>
    <mergeCell ref="A14:B14"/>
    <mergeCell ref="A15:B15"/>
    <mergeCell ref="A16:B16"/>
    <mergeCell ref="A17:B17"/>
    <mergeCell ref="A18:B18"/>
  </mergeCells>
  <phoneticPr fontId="0" type="noConversion"/>
  <pageMargins left="0.4" right="0.4" top="0.4" bottom="0.4" header="0.1" footer="0.1"/>
  <pageSetup paperSize="9" fitToHeight="0" orientation="landscape" verticalDpi="0" r:id="rId17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5" width="24.83" customWidth="1"/>
  </cols>
  <sheetData>
    <row r="1" ht="50" customHeight="1">
      <c r="A1" s="1" t="s">
        <v>494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0" customHeight="1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5" t="s">
        <v>2</v>
      </c>
    </row>
    <row r="4" ht="30" customHeight="1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20" t="s">
        <v>3</v>
      </c>
      <c r="O4" s="5" t="s">
        <v>56</v>
      </c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20" t="s">
        <v>7</v>
      </c>
      <c r="O5" s="5" t="s">
        <v>8</v>
      </c>
    </row>
    <row r="6" ht="30" customHeight="1">
      <c r="A6" s="10" t="s">
        <v>5</v>
      </c>
      <c r="B6" s="10"/>
      <c r="C6" s="15" t="s">
        <v>6</v>
      </c>
      <c r="D6" s="15"/>
      <c r="E6" s="15"/>
      <c r="F6" s="15"/>
      <c r="G6" s="15"/>
      <c r="H6" s="15"/>
      <c r="I6" s="15"/>
      <c r="J6" s="15"/>
      <c r="K6" s="15"/>
      <c r="L6" s="15"/>
      <c r="M6" s="0"/>
      <c r="N6" s="20" t="s">
        <v>11</v>
      </c>
      <c r="O6" s="5" t="s">
        <v>12</v>
      </c>
    </row>
    <row r="7" ht="30" customHeight="1">
      <c r="A7" s="10" t="s">
        <v>57</v>
      </c>
      <c r="B7" s="10"/>
      <c r="C7" s="15" t="s">
        <v>14</v>
      </c>
      <c r="D7" s="15"/>
      <c r="E7" s="15"/>
      <c r="F7" s="15"/>
      <c r="G7" s="15"/>
      <c r="H7" s="15"/>
      <c r="I7" s="15"/>
      <c r="J7" s="15"/>
      <c r="K7" s="15"/>
      <c r="L7" s="15"/>
      <c r="M7" s="0"/>
      <c r="N7" s="20" t="s">
        <v>15</v>
      </c>
      <c r="O7" s="5" t="s">
        <v>16</v>
      </c>
    </row>
    <row r="8" ht="30" customHeight="1">
      <c r="A8" s="10" t="s">
        <v>17</v>
      </c>
      <c r="B8" s="10"/>
      <c r="C8" s="15" t="s">
        <v>18</v>
      </c>
      <c r="D8" s="15"/>
      <c r="E8" s="15"/>
      <c r="F8" s="15"/>
      <c r="G8" s="15"/>
      <c r="H8" s="15"/>
      <c r="I8" s="15"/>
      <c r="J8" s="15"/>
      <c r="K8" s="15"/>
      <c r="L8" s="15"/>
      <c r="M8" s="0"/>
      <c r="N8" s="20" t="s">
        <v>218</v>
      </c>
      <c r="O8" s="5" t="s">
        <v>20</v>
      </c>
    </row>
    <row r="9" ht="30" customHeight="1">
      <c r="A9" s="10" t="s">
        <v>21</v>
      </c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0"/>
      <c r="N9" s="20" t="s">
        <v>22</v>
      </c>
      <c r="O9" s="5" t="s">
        <v>23</v>
      </c>
    </row>
    <row r="10" ht="30" customHeight="1">
</row>
    <row r="11" ht="30" customHeight="1">
      <c r="A11" s="5" t="s">
        <v>434</v>
      </c>
      <c r="B11" s="5" t="s">
        <v>435</v>
      </c>
      <c r="C11" s="5" t="s">
        <v>440</v>
      </c>
      <c r="D11" s="5"/>
      <c r="E11" s="5" t="s">
        <v>64</v>
      </c>
      <c r="F11" s="5" t="s">
        <v>495</v>
      </c>
      <c r="G11" s="5" t="s">
        <v>496</v>
      </c>
      <c r="H11" s="5"/>
      <c r="I11" s="5"/>
      <c r="J11" s="5" t="s">
        <v>477</v>
      </c>
      <c r="K11" s="5"/>
      <c r="L11" s="5" t="s">
        <v>490</v>
      </c>
      <c r="M11" s="5" t="s">
        <v>497</v>
      </c>
      <c r="N11" s="5"/>
      <c r="O11" s="5" t="s">
        <v>498</v>
      </c>
    </row>
    <row r="12" ht="30" customHeight="1">
      <c r="A12" s="5"/>
      <c r="B12" s="5"/>
      <c r="C12" s="5" t="s">
        <v>231</v>
      </c>
      <c r="D12" s="5" t="s">
        <v>232</v>
      </c>
      <c r="E12" s="5"/>
      <c r="F12" s="5"/>
      <c r="G12" s="5" t="s">
        <v>231</v>
      </c>
      <c r="H12" s="5" t="s">
        <v>11</v>
      </c>
      <c r="I12" s="5" t="s">
        <v>482</v>
      </c>
      <c r="J12" s="5" t="s">
        <v>483</v>
      </c>
      <c r="K12" s="5" t="s">
        <v>484</v>
      </c>
      <c r="L12" s="5" t="s">
        <v>499</v>
      </c>
      <c r="M12" s="5" t="s">
        <v>446</v>
      </c>
      <c r="N12" s="5" t="s">
        <v>487</v>
      </c>
      <c r="O12" s="5"/>
    </row>
    <row r="13" ht="20" customHeight="1">
      <c r="A13" s="5" t="s">
        <v>70</v>
      </c>
      <c r="B13" s="5" t="s">
        <v>71</v>
      </c>
      <c r="C13" s="5" t="s">
        <v>72</v>
      </c>
      <c r="D13" s="5" t="s">
        <v>73</v>
      </c>
      <c r="E13" s="5" t="s">
        <v>74</v>
      </c>
      <c r="F13" s="5" t="s">
        <v>75</v>
      </c>
      <c r="G13" s="5" t="s">
        <v>155</v>
      </c>
      <c r="H13" s="5" t="s">
        <v>156</v>
      </c>
      <c r="I13" s="5" t="s">
        <v>157</v>
      </c>
      <c r="J13" s="5" t="s">
        <v>158</v>
      </c>
      <c r="K13" s="5" t="s">
        <v>159</v>
      </c>
      <c r="L13" s="5" t="s">
        <v>160</v>
      </c>
      <c r="M13" s="5" t="s">
        <v>161</v>
      </c>
      <c r="N13" s="5" t="s">
        <v>162</v>
      </c>
      <c r="O13" s="5" t="s">
        <v>163</v>
      </c>
    </row>
    <row r="14" ht="30" customHeight="1">
      <c r="A14" s="24" t="s">
        <v>500</v>
      </c>
      <c r="B14" s="25" t="s">
        <v>138</v>
      </c>
      <c r="C14" s="25" t="s">
        <v>138</v>
      </c>
      <c r="D14" s="25" t="s">
        <v>138</v>
      </c>
      <c r="E14" s="25" t="s">
        <v>131</v>
      </c>
      <c r="F14" s="23">
        <v>12</v>
      </c>
      <c r="G14" s="25" t="s">
        <v>138</v>
      </c>
      <c r="H14" s="25" t="s">
        <v>138</v>
      </c>
      <c r="I14" s="25" t="s">
        <v>138</v>
      </c>
      <c r="J14" s="25" t="s">
        <v>138</v>
      </c>
      <c r="K14" s="25" t="s">
        <v>138</v>
      </c>
      <c r="L14" s="23">
        <v>269618.39</v>
      </c>
      <c r="M14" s="25" t="s">
        <v>138</v>
      </c>
      <c r="N14" s="25" t="s">
        <v>138</v>
      </c>
      <c r="O14" s="25" t="s">
        <v>138</v>
      </c>
    </row>
    <row r="15" ht="30" customHeight="1">
      <c r="A15" s="6" t="s">
        <v>260</v>
      </c>
      <c r="B15" s="5"/>
      <c r="C15" s="5"/>
      <c r="D15" s="5"/>
      <c r="E15" s="5" t="s">
        <v>501</v>
      </c>
      <c r="F15" s="5"/>
      <c r="G15" s="5"/>
      <c r="H15" s="5"/>
      <c r="I15" s="5"/>
      <c r="J15" s="5"/>
      <c r="K15" s="5"/>
      <c r="L15" s="5"/>
      <c r="M15" s="5"/>
      <c r="N15" s="5"/>
      <c r="O15" s="5"/>
    </row>
    <row r="16" ht="100" customHeight="1">
      <c r="A16" s="6" t="s">
        <v>502</v>
      </c>
      <c r="B16" s="5" t="s">
        <v>503</v>
      </c>
      <c r="C16" s="5" t="s">
        <v>504</v>
      </c>
      <c r="D16" s="5" t="s">
        <v>61</v>
      </c>
      <c r="E16" s="5" t="s">
        <v>505</v>
      </c>
      <c r="F16" s="7">
        <v>1</v>
      </c>
      <c r="G16" s="5" t="s">
        <v>506</v>
      </c>
      <c r="H16" s="5" t="s">
        <v>507</v>
      </c>
      <c r="I16" s="5"/>
      <c r="J16" s="5" t="s">
        <v>508</v>
      </c>
      <c r="K16" s="5" t="s">
        <v>509</v>
      </c>
      <c r="L16" s="7">
        <v>100023.9</v>
      </c>
      <c r="M16" s="5" t="s">
        <v>70</v>
      </c>
      <c r="N16" s="5"/>
      <c r="O16" s="5" t="s">
        <v>510</v>
      </c>
    </row>
    <row r="17" ht="100" customHeight="1">
      <c r="A17" s="6" t="s">
        <v>511</v>
      </c>
      <c r="B17" s="5" t="s">
        <v>512</v>
      </c>
      <c r="C17" s="5" t="s">
        <v>504</v>
      </c>
      <c r="D17" s="5" t="s">
        <v>61</v>
      </c>
      <c r="E17" s="5" t="s">
        <v>513</v>
      </c>
      <c r="F17" s="7">
        <v>1</v>
      </c>
      <c r="G17" s="5" t="s">
        <v>514</v>
      </c>
      <c r="H17" s="5" t="s">
        <v>515</v>
      </c>
      <c r="I17" s="5"/>
      <c r="J17" s="5" t="s">
        <v>508</v>
      </c>
      <c r="K17" s="5" t="s">
        <v>509</v>
      </c>
      <c r="L17" s="7">
        <v>0</v>
      </c>
      <c r="M17" s="5" t="s">
        <v>70</v>
      </c>
      <c r="N17" s="5"/>
      <c r="O17" s="5" t="s">
        <v>510</v>
      </c>
    </row>
    <row r="18" ht="100" customHeight="1">
      <c r="A18" s="6" t="s">
        <v>516</v>
      </c>
      <c r="B18" s="5" t="s">
        <v>517</v>
      </c>
      <c r="C18" s="5" t="s">
        <v>504</v>
      </c>
      <c r="D18" s="5" t="s">
        <v>61</v>
      </c>
      <c r="E18" s="5" t="s">
        <v>518</v>
      </c>
      <c r="F18" s="7">
        <v>1</v>
      </c>
      <c r="G18" s="5" t="s">
        <v>519</v>
      </c>
      <c r="H18" s="5" t="s">
        <v>520</v>
      </c>
      <c r="I18" s="5"/>
      <c r="J18" s="5" t="s">
        <v>521</v>
      </c>
      <c r="K18" s="5" t="s">
        <v>509</v>
      </c>
      <c r="L18" s="7">
        <v>0</v>
      </c>
      <c r="M18" s="5" t="s">
        <v>70</v>
      </c>
      <c r="N18" s="5"/>
      <c r="O18" s="5" t="s">
        <v>510</v>
      </c>
    </row>
    <row r="19" ht="100" customHeight="1">
      <c r="A19" s="6" t="s">
        <v>522</v>
      </c>
      <c r="B19" s="5" t="s">
        <v>523</v>
      </c>
      <c r="C19" s="5" t="s">
        <v>504</v>
      </c>
      <c r="D19" s="5" t="s">
        <v>61</v>
      </c>
      <c r="E19" s="5" t="s">
        <v>524</v>
      </c>
      <c r="F19" s="7">
        <v>1</v>
      </c>
      <c r="G19" s="5" t="s">
        <v>525</v>
      </c>
      <c r="H19" s="5" t="s">
        <v>526</v>
      </c>
      <c r="I19" s="5"/>
      <c r="J19" s="5" t="s">
        <v>527</v>
      </c>
      <c r="K19" s="5" t="s">
        <v>528</v>
      </c>
      <c r="L19" s="7">
        <v>0</v>
      </c>
      <c r="M19" s="5" t="s">
        <v>70</v>
      </c>
      <c r="N19" s="5"/>
      <c r="O19" s="5" t="s">
        <v>510</v>
      </c>
    </row>
    <row r="20" ht="100" customHeight="1">
      <c r="A20" s="6" t="s">
        <v>502</v>
      </c>
      <c r="B20" s="5" t="s">
        <v>529</v>
      </c>
      <c r="C20" s="5" t="s">
        <v>504</v>
      </c>
      <c r="D20" s="5" t="s">
        <v>61</v>
      </c>
      <c r="E20" s="5" t="s">
        <v>530</v>
      </c>
      <c r="F20" s="7">
        <v>1</v>
      </c>
      <c r="G20" s="5" t="s">
        <v>506</v>
      </c>
      <c r="H20" s="5" t="s">
        <v>507</v>
      </c>
      <c r="I20" s="5"/>
      <c r="J20" s="5" t="s">
        <v>508</v>
      </c>
      <c r="K20" s="5" t="s">
        <v>509</v>
      </c>
      <c r="L20" s="7">
        <v>150574.68</v>
      </c>
      <c r="M20" s="5" t="s">
        <v>70</v>
      </c>
      <c r="N20" s="5"/>
      <c r="O20" s="5" t="s">
        <v>510</v>
      </c>
    </row>
    <row r="21" ht="100" customHeight="1">
      <c r="A21" s="6" t="s">
        <v>531</v>
      </c>
      <c r="B21" s="5" t="s">
        <v>532</v>
      </c>
      <c r="C21" s="5" t="s">
        <v>504</v>
      </c>
      <c r="D21" s="5" t="s">
        <v>61</v>
      </c>
      <c r="E21" s="5" t="s">
        <v>533</v>
      </c>
      <c r="F21" s="7">
        <v>1</v>
      </c>
      <c r="G21" s="5" t="s">
        <v>534</v>
      </c>
      <c r="H21" s="5" t="s">
        <v>535</v>
      </c>
      <c r="I21" s="5"/>
      <c r="J21" s="5" t="s">
        <v>508</v>
      </c>
      <c r="K21" s="5" t="s">
        <v>536</v>
      </c>
      <c r="L21" s="7">
        <v>11773.44</v>
      </c>
      <c r="M21" s="5" t="s">
        <v>70</v>
      </c>
      <c r="N21" s="5"/>
      <c r="O21" s="5" t="s">
        <v>510</v>
      </c>
    </row>
    <row r="22" ht="100" customHeight="1">
      <c r="A22" s="6" t="s">
        <v>537</v>
      </c>
      <c r="B22" s="5" t="s">
        <v>538</v>
      </c>
      <c r="C22" s="5" t="s">
        <v>504</v>
      </c>
      <c r="D22" s="5" t="s">
        <v>61</v>
      </c>
      <c r="E22" s="5" t="s">
        <v>539</v>
      </c>
      <c r="F22" s="7">
        <v>1</v>
      </c>
      <c r="G22" s="5" t="s">
        <v>540</v>
      </c>
      <c r="H22" s="5" t="s">
        <v>541</v>
      </c>
      <c r="I22" s="5"/>
      <c r="J22" s="5" t="s">
        <v>508</v>
      </c>
      <c r="K22" s="5" t="s">
        <v>509</v>
      </c>
      <c r="L22" s="7">
        <v>0</v>
      </c>
      <c r="M22" s="5" t="s">
        <v>70</v>
      </c>
      <c r="N22" s="5"/>
      <c r="O22" s="5" t="s">
        <v>510</v>
      </c>
    </row>
    <row r="23" ht="100" customHeight="1">
      <c r="A23" s="6" t="s">
        <v>542</v>
      </c>
      <c r="B23" s="5" t="s">
        <v>543</v>
      </c>
      <c r="C23" s="5" t="s">
        <v>504</v>
      </c>
      <c r="D23" s="5" t="s">
        <v>61</v>
      </c>
      <c r="E23" s="5" t="s">
        <v>544</v>
      </c>
      <c r="F23" s="7">
        <v>1</v>
      </c>
      <c r="G23" s="5" t="s">
        <v>545</v>
      </c>
      <c r="H23" s="5" t="s">
        <v>546</v>
      </c>
      <c r="I23" s="5"/>
      <c r="J23" s="5" t="s">
        <v>547</v>
      </c>
      <c r="K23" s="5" t="s">
        <v>548</v>
      </c>
      <c r="L23" s="7">
        <v>0</v>
      </c>
      <c r="M23" s="5" t="s">
        <v>70</v>
      </c>
      <c r="N23" s="5"/>
      <c r="O23" s="5" t="s">
        <v>510</v>
      </c>
    </row>
    <row r="24" ht="100" customHeight="1">
      <c r="A24" s="6" t="s">
        <v>549</v>
      </c>
      <c r="B24" s="5" t="s">
        <v>550</v>
      </c>
      <c r="C24" s="5" t="s">
        <v>504</v>
      </c>
      <c r="D24" s="5" t="s">
        <v>61</v>
      </c>
      <c r="E24" s="5" t="s">
        <v>551</v>
      </c>
      <c r="F24" s="7">
        <v>1</v>
      </c>
      <c r="G24" s="5" t="s">
        <v>552</v>
      </c>
      <c r="H24" s="5" t="s">
        <v>553</v>
      </c>
      <c r="I24" s="5"/>
      <c r="J24" s="5" t="s">
        <v>508</v>
      </c>
      <c r="K24" s="5" t="s">
        <v>554</v>
      </c>
      <c r="L24" s="7">
        <v>0</v>
      </c>
      <c r="M24" s="5" t="s">
        <v>70</v>
      </c>
      <c r="N24" s="5"/>
      <c r="O24" s="5" t="s">
        <v>510</v>
      </c>
    </row>
    <row r="25" ht="100" customHeight="1">
      <c r="A25" s="6" t="s">
        <v>555</v>
      </c>
      <c r="B25" s="5" t="s">
        <v>556</v>
      </c>
      <c r="C25" s="5" t="s">
        <v>504</v>
      </c>
      <c r="D25" s="5" t="s">
        <v>61</v>
      </c>
      <c r="E25" s="5" t="s">
        <v>557</v>
      </c>
      <c r="F25" s="7">
        <v>1</v>
      </c>
      <c r="G25" s="5" t="s">
        <v>558</v>
      </c>
      <c r="H25" s="5" t="s">
        <v>559</v>
      </c>
      <c r="I25" s="5"/>
      <c r="J25" s="5" t="s">
        <v>508</v>
      </c>
      <c r="K25" s="5" t="s">
        <v>509</v>
      </c>
      <c r="L25" s="7">
        <v>0</v>
      </c>
      <c r="M25" s="5" t="s">
        <v>70</v>
      </c>
      <c r="N25" s="5"/>
      <c r="O25" s="5" t="s">
        <v>510</v>
      </c>
    </row>
    <row r="26" ht="20" customHeight="1">
      <c r="A26" s="0"/>
      <c r="B26" s="0"/>
      <c r="C26" s="0"/>
      <c r="D26" s="21" t="s">
        <v>136</v>
      </c>
      <c r="E26" s="25" t="s">
        <v>137</v>
      </c>
      <c r="F26" s="23">
        <f>VLOOKUP("1000",$E:$Z,2,0)</f>
      </c>
      <c r="G26" s="25" t="s">
        <v>138</v>
      </c>
      <c r="H26" s="25" t="s">
        <v>138</v>
      </c>
      <c r="I26" s="25" t="s">
        <v>138</v>
      </c>
      <c r="J26" s="25" t="s">
        <v>138</v>
      </c>
      <c r="K26" s="25" t="s">
        <v>138</v>
      </c>
      <c r="L26" s="23">
        <f>VLOOKUP("1000",$E:$Z,8,0)</f>
      </c>
      <c r="M26" s="25" t="s">
        <v>138</v>
      </c>
      <c r="N26" s="25" t="s">
        <v>138</v>
      </c>
      <c r="O26" s="25" t="s">
        <v>138</v>
      </c>
    </row>
    <row r="27" ht="15" customHeight="1">
</row>
    <row r="28" ht="40" customHeight="1">
      <c r="A28" s="10" t="s">
        <v>41</v>
      </c>
      <c r="B28" s="15"/>
      <c r="C28" s="0"/>
      <c r="D28" s="15"/>
      <c r="E28" s="0"/>
      <c r="F28" s="15"/>
    </row>
    <row r="29" ht="20" customHeight="1">
      <c r="A29" s="0"/>
      <c r="B29" s="11" t="s">
        <v>42</v>
      </c>
      <c r="C29" s="0"/>
      <c r="D29" s="11" t="s">
        <v>216</v>
      </c>
      <c r="E29" s="0"/>
      <c r="F29" s="11" t="s">
        <v>43</v>
      </c>
    </row>
    <row r="30" ht="40" customHeight="1">
      <c r="A30" s="10" t="s">
        <v>44</v>
      </c>
      <c r="B30" s="15"/>
      <c r="C30" s="0"/>
      <c r="D30" s="15"/>
      <c r="E30" s="0"/>
      <c r="F30" s="15"/>
    </row>
    <row r="31" ht="20" customHeight="1">
      <c r="A31" s="0"/>
      <c r="B31" s="11" t="s">
        <v>42</v>
      </c>
      <c r="C31" s="0"/>
      <c r="D31" s="11" t="s">
        <v>241</v>
      </c>
      <c r="E31" s="0"/>
      <c r="F31" s="11" t="s">
        <v>45</v>
      </c>
    </row>
    <row r="32" ht="20" customHeight="1">
      <c r="A32" s="10" t="s">
        <v>46</v>
      </c>
      <c r="B32" s="10"/>
    </row>
    <row r="33" ht="20" customHeight="1">
</row>
    <row r="34" ht="20" customHeight="1">
      <c r="A34" s="17" t="s">
        <v>47</v>
      </c>
      <c r="B34" s="17"/>
    </row>
    <row r="35" ht="20" customHeight="1">
      <c r="A35" s="18" t="s">
        <v>48</v>
      </c>
      <c r="B35" s="18"/>
    </row>
    <row r="36" ht="20" customHeight="1">
      <c r="A36" s="18" t="s">
        <v>49</v>
      </c>
      <c r="B36" s="18"/>
    </row>
    <row r="37" ht="20" customHeight="1">
      <c r="A37" s="18" t="s">
        <v>50</v>
      </c>
      <c r="B37" s="18"/>
    </row>
    <row r="38" ht="20" customHeight="1">
      <c r="A38" s="18" t="s">
        <v>51</v>
      </c>
      <c r="B38" s="18"/>
    </row>
    <row r="39" ht="20" customHeight="1">
      <c r="A39" s="18" t="s">
        <v>52</v>
      </c>
      <c r="B39" s="18"/>
    </row>
    <row r="40" ht="20" customHeight="1">
      <c r="A40" s="19" t="s">
        <v>53</v>
      </c>
      <c r="B40" s="19"/>
    </row>
  </sheetData>
  <sheetProtection password="" sheet="1" objects="1" scenarios="1"/>
  <mergeCells>
    <mergeCell ref="A1:O1"/>
    <mergeCell ref="A2:O2"/>
    <mergeCell ref="A6:B6"/>
    <mergeCell ref="C6:L6"/>
    <mergeCell ref="A7:B7"/>
    <mergeCell ref="C7:L7"/>
    <mergeCell ref="A8:B8"/>
    <mergeCell ref="C8:L8"/>
    <mergeCell ref="A9:B9"/>
    <mergeCell ref="C9:L9"/>
    <mergeCell ref="A11:A12"/>
    <mergeCell ref="B11:B12"/>
    <mergeCell ref="C11:D11"/>
    <mergeCell ref="E11:E12"/>
    <mergeCell ref="F11:F12"/>
    <mergeCell ref="G11:I11"/>
    <mergeCell ref="J11:K11"/>
    <mergeCell ref="L11:L12"/>
    <mergeCell ref="M11:N11"/>
    <mergeCell ref="O11:O12"/>
    <mergeCell ref="A32:B32"/>
    <mergeCell ref="A34:B34"/>
    <mergeCell ref="A35:B35"/>
    <mergeCell ref="A36:B36"/>
    <mergeCell ref="A37:B37"/>
    <mergeCell ref="A38:B38"/>
    <mergeCell ref="A39:B39"/>
    <mergeCell ref="A40:B40"/>
  </mergeCells>
  <phoneticPr fontId="0" type="noConversion"/>
  <pageMargins left="0.4" right="0.4" top="0.4" bottom="0.4" header="0.1" footer="0.1"/>
  <pageSetup paperSize="9" fitToHeight="0" orientation="landscape" verticalDpi="0" r:id="rId18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0" width="24.83" customWidth="1"/>
  </cols>
  <sheetData>
    <row r="1" ht="50" customHeight="1">
      <c r="A1" s="1" t="s">
        <v>560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5" t="s">
        <v>2</v>
      </c>
    </row>
    <row r="4" ht="30" customHeight="1">
      <c r="A4" s="0"/>
      <c r="B4" s="0"/>
      <c r="C4" s="0"/>
      <c r="D4" s="0"/>
      <c r="E4" s="0"/>
      <c r="F4" s="0"/>
      <c r="G4" s="0"/>
      <c r="H4" s="0"/>
      <c r="I4" s="20" t="s">
        <v>3</v>
      </c>
      <c r="J4" s="5" t="s">
        <v>56</v>
      </c>
    </row>
    <row r="5" ht="30" customHeight="1">
      <c r="A5" s="0"/>
      <c r="B5" s="0"/>
      <c r="C5" s="0"/>
      <c r="D5" s="0"/>
      <c r="E5" s="0"/>
      <c r="F5" s="0"/>
      <c r="G5" s="0"/>
      <c r="H5" s="0"/>
      <c r="I5" s="20" t="s">
        <v>7</v>
      </c>
      <c r="J5" s="5" t="s">
        <v>8</v>
      </c>
    </row>
    <row r="6" ht="30" customHeight="1">
      <c r="A6" s="10" t="s">
        <v>5</v>
      </c>
      <c r="B6" s="10"/>
      <c r="C6" s="15" t="s">
        <v>6</v>
      </c>
      <c r="D6" s="15"/>
      <c r="E6" s="15"/>
      <c r="F6" s="15"/>
      <c r="G6" s="15"/>
      <c r="H6" s="0"/>
      <c r="I6" s="20" t="s">
        <v>11</v>
      </c>
      <c r="J6" s="5" t="s">
        <v>12</v>
      </c>
    </row>
    <row r="7" ht="30" customHeight="1">
      <c r="A7" s="10" t="s">
        <v>57</v>
      </c>
      <c r="B7" s="10"/>
      <c r="C7" s="15" t="s">
        <v>14</v>
      </c>
      <c r="D7" s="15"/>
      <c r="E7" s="15"/>
      <c r="F7" s="15"/>
      <c r="G7" s="15"/>
      <c r="H7" s="0"/>
      <c r="I7" s="20" t="s">
        <v>15</v>
      </c>
      <c r="J7" s="5" t="s">
        <v>16</v>
      </c>
    </row>
    <row r="8" ht="30" customHeight="1">
      <c r="A8" s="10" t="s">
        <v>17</v>
      </c>
      <c r="B8" s="10"/>
      <c r="C8" s="15" t="s">
        <v>18</v>
      </c>
      <c r="D8" s="15"/>
      <c r="E8" s="15"/>
      <c r="F8" s="15"/>
      <c r="G8" s="15"/>
      <c r="H8" s="0"/>
      <c r="I8" s="20" t="s">
        <v>218</v>
      </c>
      <c r="J8" s="5" t="s">
        <v>20</v>
      </c>
    </row>
    <row r="9" ht="30" customHeight="1">
      <c r="A9" s="10" t="s">
        <v>21</v>
      </c>
      <c r="B9" s="10"/>
      <c r="C9" s="11"/>
      <c r="D9" s="11"/>
      <c r="E9" s="11"/>
      <c r="F9" s="11"/>
      <c r="G9" s="11"/>
      <c r="H9" s="0"/>
      <c r="I9" s="20" t="s">
        <v>22</v>
      </c>
      <c r="J9" s="5" t="s">
        <v>23</v>
      </c>
    </row>
    <row r="10" ht="30" customHeight="1">
</row>
    <row r="11" ht="50" customHeight="1">
      <c r="A11" s="1" t="s">
        <v>561</v>
      </c>
      <c r="B11" s="1"/>
      <c r="C11" s="1"/>
      <c r="D11" s="1"/>
      <c r="E11" s="1"/>
      <c r="F11" s="1"/>
      <c r="G11" s="1"/>
      <c r="H11" s="1"/>
      <c r="I11" s="1"/>
      <c r="J11" s="1"/>
    </row>
    <row r="12" ht="30" customHeight="1">
      <c r="A12" s="5" t="s">
        <v>562</v>
      </c>
      <c r="B12" s="5" t="s">
        <v>64</v>
      </c>
      <c r="C12" s="5" t="s">
        <v>563</v>
      </c>
      <c r="D12" s="5"/>
      <c r="E12" s="5"/>
      <c r="F12" s="5"/>
      <c r="G12" s="5"/>
      <c r="H12" s="5"/>
      <c r="I12" s="5"/>
      <c r="J12" s="5"/>
    </row>
    <row r="13" ht="30" customHeight="1">
      <c r="A13" s="5"/>
      <c r="B13" s="5"/>
      <c r="C13" s="5" t="s">
        <v>227</v>
      </c>
      <c r="D13" s="5" t="s">
        <v>260</v>
      </c>
      <c r="E13" s="5"/>
      <c r="F13" s="5"/>
      <c r="G13" s="5"/>
      <c r="H13" s="5"/>
      <c r="I13" s="5"/>
      <c r="J13" s="5"/>
    </row>
    <row r="14" ht="30" customHeight="1">
      <c r="A14" s="5"/>
      <c r="B14" s="5"/>
      <c r="C14" s="5"/>
      <c r="D14" s="5" t="s">
        <v>564</v>
      </c>
      <c r="E14" s="5" t="s">
        <v>565</v>
      </c>
      <c r="F14" s="5"/>
      <c r="G14" s="5"/>
      <c r="H14" s="5" t="s">
        <v>566</v>
      </c>
      <c r="I14" s="5"/>
      <c r="J14" s="5"/>
    </row>
    <row r="15" ht="30" customHeight="1">
      <c r="A15" s="5"/>
      <c r="B15" s="5"/>
      <c r="C15" s="5"/>
      <c r="D15" s="5"/>
      <c r="E15" s="5" t="s">
        <v>227</v>
      </c>
      <c r="F15" s="5" t="s">
        <v>260</v>
      </c>
      <c r="G15" s="5"/>
      <c r="H15" s="5" t="s">
        <v>567</v>
      </c>
      <c r="I15" s="5" t="s">
        <v>568</v>
      </c>
      <c r="J15" s="5"/>
    </row>
    <row r="16" ht="30" customHeight="1">
      <c r="A16" s="5"/>
      <c r="B16" s="5"/>
      <c r="C16" s="5"/>
      <c r="D16" s="5"/>
      <c r="E16" s="5"/>
      <c r="F16" s="5" t="s">
        <v>569</v>
      </c>
      <c r="G16" s="5" t="s">
        <v>570</v>
      </c>
      <c r="H16" s="5"/>
      <c r="I16" s="5" t="s">
        <v>227</v>
      </c>
      <c r="J16" s="5" t="s">
        <v>571</v>
      </c>
    </row>
    <row r="17" ht="20" customHeight="1">
      <c r="A17" s="5" t="s">
        <v>70</v>
      </c>
      <c r="B17" s="5" t="s">
        <v>71</v>
      </c>
      <c r="C17" s="5" t="s">
        <v>72</v>
      </c>
      <c r="D17" s="5" t="s">
        <v>73</v>
      </c>
      <c r="E17" s="5" t="s">
        <v>74</v>
      </c>
      <c r="F17" s="5" t="s">
        <v>75</v>
      </c>
      <c r="G17" s="5" t="s">
        <v>155</v>
      </c>
      <c r="H17" s="5" t="s">
        <v>156</v>
      </c>
      <c r="I17" s="5" t="s">
        <v>157</v>
      </c>
      <c r="J17" s="5" t="s">
        <v>158</v>
      </c>
    </row>
    <row r="18" ht="30" customHeight="1">
      <c r="A18" s="24" t="s">
        <v>572</v>
      </c>
      <c r="B18" s="25" t="s">
        <v>131</v>
      </c>
      <c r="C18" s="23">
        <f>D18+E18+H18+I18</f>
      </c>
      <c r="D18" s="23">
        <v>0</v>
      </c>
      <c r="E18" s="23">
        <f>F18+G18</f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</row>
    <row r="19" ht="30" customHeight="1">
      <c r="A19" s="6" t="s">
        <v>573</v>
      </c>
      <c r="B19" s="5" t="s">
        <v>133</v>
      </c>
      <c r="C19" s="7">
        <f>D19+E19+H19+I19</f>
      </c>
      <c r="D19" s="7">
        <v>0</v>
      </c>
      <c r="E19" s="7">
        <f>F19+G19</f>
      </c>
      <c r="F19" s="7">
        <v>0</v>
      </c>
      <c r="G19" s="7">
        <v>0</v>
      </c>
      <c r="H19" s="7">
        <v>0</v>
      </c>
      <c r="I19" s="7">
        <v>0</v>
      </c>
      <c r="J19" s="7">
        <v>0</v>
      </c>
    </row>
    <row r="20" ht="30" customHeight="1">
      <c r="A20" s="6" t="s">
        <v>574</v>
      </c>
      <c r="B20" s="5" t="s">
        <v>575</v>
      </c>
      <c r="C20" s="7">
        <f>D20+E20+H20+I20</f>
      </c>
      <c r="D20" s="7">
        <v>0</v>
      </c>
      <c r="E20" s="7">
        <f>F20+G20</f>
      </c>
      <c r="F20" s="7">
        <v>0</v>
      </c>
      <c r="G20" s="7">
        <v>0</v>
      </c>
      <c r="H20" s="7">
        <v>0</v>
      </c>
      <c r="I20" s="7">
        <v>0</v>
      </c>
      <c r="J20" s="7">
        <v>0</v>
      </c>
    </row>
    <row r="21" ht="30" customHeight="1">
      <c r="A21" s="6" t="s">
        <v>576</v>
      </c>
      <c r="B21" s="5" t="s">
        <v>135</v>
      </c>
      <c r="C21" s="7">
        <f>D21+E21+H21+I21</f>
      </c>
      <c r="D21" s="7">
        <v>0</v>
      </c>
      <c r="E21" s="7">
        <f>F21+G21</f>
      </c>
      <c r="F21" s="7">
        <v>0</v>
      </c>
      <c r="G21" s="7">
        <v>0</v>
      </c>
      <c r="H21" s="7">
        <v>0</v>
      </c>
      <c r="I21" s="7">
        <v>0</v>
      </c>
      <c r="J21" s="7">
        <v>0</v>
      </c>
    </row>
    <row r="22" ht="30" customHeight="1">
      <c r="A22" s="24" t="s">
        <v>577</v>
      </c>
      <c r="B22" s="25" t="s">
        <v>273</v>
      </c>
      <c r="C22" s="23">
        <f>D22+E22+H22+I22</f>
      </c>
      <c r="D22" s="23">
        <v>0</v>
      </c>
      <c r="E22" s="23">
        <f>F22+G22</f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</row>
    <row r="23" ht="30" customHeight="1">
      <c r="A23" s="6" t="s">
        <v>573</v>
      </c>
      <c r="B23" s="5" t="s">
        <v>379</v>
      </c>
      <c r="C23" s="7">
        <f>D23+E23+H23+I23</f>
      </c>
      <c r="D23" s="7">
        <v>0</v>
      </c>
      <c r="E23" s="7">
        <f>F23+G23</f>
      </c>
      <c r="F23" s="7">
        <v>0</v>
      </c>
      <c r="G23" s="7">
        <v>0</v>
      </c>
      <c r="H23" s="7">
        <v>0</v>
      </c>
      <c r="I23" s="7">
        <v>0</v>
      </c>
      <c r="J23" s="7">
        <v>0</v>
      </c>
    </row>
    <row r="24" ht="30" customHeight="1">
      <c r="A24" s="6" t="s">
        <v>574</v>
      </c>
      <c r="B24" s="5" t="s">
        <v>578</v>
      </c>
      <c r="C24" s="7">
        <f>D24+E24+H24+I24</f>
      </c>
      <c r="D24" s="7">
        <v>0</v>
      </c>
      <c r="E24" s="7">
        <f>F24+G24</f>
      </c>
      <c r="F24" s="7">
        <v>0</v>
      </c>
      <c r="G24" s="7">
        <v>0</v>
      </c>
      <c r="H24" s="7">
        <v>0</v>
      </c>
      <c r="I24" s="7">
        <v>0</v>
      </c>
      <c r="J24" s="7">
        <v>0</v>
      </c>
    </row>
    <row r="25" ht="30" customHeight="1">
      <c r="A25" s="6" t="s">
        <v>576</v>
      </c>
      <c r="B25" s="5" t="s">
        <v>381</v>
      </c>
      <c r="C25" s="7">
        <f>D25+E25+H25+I25</f>
      </c>
      <c r="D25" s="7">
        <v>0</v>
      </c>
      <c r="E25" s="7">
        <f>F25+G25</f>
      </c>
      <c r="F25" s="7">
        <v>0</v>
      </c>
      <c r="G25" s="7">
        <v>0</v>
      </c>
      <c r="H25" s="7">
        <v>0</v>
      </c>
      <c r="I25" s="7">
        <v>0</v>
      </c>
      <c r="J25" s="7">
        <v>0</v>
      </c>
    </row>
    <row r="26" ht="30" customHeight="1">
      <c r="A26" s="24" t="s">
        <v>579</v>
      </c>
      <c r="B26" s="25" t="s">
        <v>275</v>
      </c>
      <c r="C26" s="23">
        <f>D26+E26+H26+I26</f>
      </c>
      <c r="D26" s="23">
        <v>5</v>
      </c>
      <c r="E26" s="23">
        <f>F26+G26</f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</row>
    <row r="27" ht="30" customHeight="1">
      <c r="A27" s="6" t="s">
        <v>573</v>
      </c>
      <c r="B27" s="5" t="s">
        <v>277</v>
      </c>
      <c r="C27" s="7">
        <f>D27+E27+H27+I27</f>
      </c>
      <c r="D27" s="7">
        <v>5</v>
      </c>
      <c r="E27" s="7">
        <f>F27+G27</f>
      </c>
      <c r="F27" s="7">
        <v>0</v>
      </c>
      <c r="G27" s="7">
        <v>0</v>
      </c>
      <c r="H27" s="7">
        <v>0</v>
      </c>
      <c r="I27" s="7">
        <v>0</v>
      </c>
      <c r="J27" s="7">
        <v>0</v>
      </c>
    </row>
    <row r="28" ht="30" customHeight="1">
      <c r="A28" s="6" t="s">
        <v>574</v>
      </c>
      <c r="B28" s="5" t="s">
        <v>580</v>
      </c>
      <c r="C28" s="7">
        <f>D28+E28+H28+I28</f>
      </c>
      <c r="D28" s="7">
        <v>0</v>
      </c>
      <c r="E28" s="7">
        <f>F28+G28</f>
      </c>
      <c r="F28" s="7">
        <v>0</v>
      </c>
      <c r="G28" s="7">
        <v>0</v>
      </c>
      <c r="H28" s="7">
        <v>0</v>
      </c>
      <c r="I28" s="7">
        <v>0</v>
      </c>
      <c r="J28" s="7">
        <v>0</v>
      </c>
    </row>
    <row r="29" ht="30" customHeight="1">
      <c r="A29" s="6" t="s">
        <v>576</v>
      </c>
      <c r="B29" s="5" t="s">
        <v>279</v>
      </c>
      <c r="C29" s="7">
        <f>D29+E29+H29+I29</f>
      </c>
      <c r="D29" s="7">
        <v>0</v>
      </c>
      <c r="E29" s="7">
        <f>F29+G29</f>
      </c>
      <c r="F29" s="7">
        <v>0</v>
      </c>
      <c r="G29" s="7">
        <v>0</v>
      </c>
      <c r="H29" s="7">
        <v>0</v>
      </c>
      <c r="I29" s="7">
        <v>0</v>
      </c>
      <c r="J29" s="7">
        <v>0</v>
      </c>
    </row>
    <row r="30" ht="30" customHeight="1">
      <c r="A30" s="24" t="s">
        <v>581</v>
      </c>
      <c r="B30" s="25" t="s">
        <v>291</v>
      </c>
      <c r="C30" s="23">
        <f>D30+E30+H30+I30</f>
      </c>
      <c r="D30" s="23">
        <v>0</v>
      </c>
      <c r="E30" s="23">
        <f>F30+G30</f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</row>
    <row r="31" ht="30" customHeight="1">
      <c r="A31" s="6" t="s">
        <v>573</v>
      </c>
      <c r="B31" s="5" t="s">
        <v>293</v>
      </c>
      <c r="C31" s="7">
        <f>D31+E31+H31+I31</f>
      </c>
      <c r="D31" s="7">
        <v>0</v>
      </c>
      <c r="E31" s="7">
        <f>F31+G31</f>
      </c>
      <c r="F31" s="7">
        <v>0</v>
      </c>
      <c r="G31" s="7">
        <v>0</v>
      </c>
      <c r="H31" s="7">
        <v>0</v>
      </c>
      <c r="I31" s="7">
        <v>0</v>
      </c>
      <c r="J31" s="7">
        <v>0</v>
      </c>
    </row>
    <row r="32" ht="30" customHeight="1">
      <c r="A32" s="6" t="s">
        <v>574</v>
      </c>
      <c r="B32" s="5" t="s">
        <v>582</v>
      </c>
      <c r="C32" s="7">
        <f>D32+E32+H32+I32</f>
      </c>
      <c r="D32" s="7">
        <v>0</v>
      </c>
      <c r="E32" s="7">
        <f>F32+G32</f>
      </c>
      <c r="F32" s="7">
        <v>0</v>
      </c>
      <c r="G32" s="7">
        <v>0</v>
      </c>
      <c r="H32" s="7">
        <v>0</v>
      </c>
      <c r="I32" s="7">
        <v>0</v>
      </c>
      <c r="J32" s="7">
        <v>0</v>
      </c>
    </row>
    <row r="33" ht="30" customHeight="1">
      <c r="A33" s="6" t="s">
        <v>576</v>
      </c>
      <c r="B33" s="5" t="s">
        <v>583</v>
      </c>
      <c r="C33" s="7">
        <f>D33+E33+H33+I33</f>
      </c>
      <c r="D33" s="7">
        <v>0</v>
      </c>
      <c r="E33" s="7">
        <f>F33+G33</f>
      </c>
      <c r="F33" s="7">
        <v>0</v>
      </c>
      <c r="G33" s="7">
        <v>0</v>
      </c>
      <c r="H33" s="7">
        <v>0</v>
      </c>
      <c r="I33" s="7">
        <v>0</v>
      </c>
      <c r="J33" s="7">
        <v>0</v>
      </c>
    </row>
    <row r="34" ht="20" customHeight="1">
      <c r="A34" s="21" t="s">
        <v>136</v>
      </c>
      <c r="B34" s="25" t="s">
        <v>137</v>
      </c>
      <c r="C34" s="23">
        <f>VLOOKUP("1000",$B:$Z,2,0) + VLOOKUP("2000",$B:$Z,2,0) + VLOOKUP("3000",$B:$Z,2,0) + VLOOKUP("4000",$B:$Z,2,0)</f>
      </c>
      <c r="D34" s="23">
        <f>VLOOKUP("1000",$B:$Z,3,0) + VLOOKUP("2000",$B:$Z,3,0) + VLOOKUP("3000",$B:$Z,3,0) + VLOOKUP("4000",$B:$Z,3,0)</f>
      </c>
      <c r="E34" s="23">
        <f>VLOOKUP("1000",$B:$Z,4,0) + VLOOKUP("2000",$B:$Z,4,0) + VLOOKUP("3000",$B:$Z,4,0) + VLOOKUP("4000",$B:$Z,4,0)</f>
      </c>
      <c r="F34" s="23">
        <f>VLOOKUP("1000",$B:$Z,5,0) + VLOOKUP("2000",$B:$Z,5,0) + VLOOKUP("3000",$B:$Z,5,0) + VLOOKUP("4000",$B:$Z,5,0)</f>
      </c>
      <c r="G34" s="23">
        <f>VLOOKUP("1000",$B:$Z,6,0) + VLOOKUP("2000",$B:$Z,6,0) + VLOOKUP("3000",$B:$Z,6,0) + VLOOKUP("4000",$B:$Z,6,0)</f>
      </c>
      <c r="H34" s="23">
        <f>VLOOKUP("1000",$B:$Z,7,0) + VLOOKUP("2000",$B:$Z,7,0) + VLOOKUP("3000",$B:$Z,7,0) + VLOOKUP("4000",$B:$Z,7,0)</f>
      </c>
      <c r="I34" s="23">
        <f>VLOOKUP("1000",$B:$Z,8,0) + VLOOKUP("2000",$B:$Z,8,0) + VLOOKUP("3000",$B:$Z,8,0) + VLOOKUP("4000",$B:$Z,8,0)</f>
      </c>
      <c r="J34" s="23">
        <f>VLOOKUP("1000",$B:$Z,9,0) + VLOOKUP("2000",$B:$Z,9,0) + VLOOKUP("3000",$B:$Z,9,0) + VLOOKUP("4000",$B:$Z,9,0)</f>
      </c>
    </row>
  </sheetData>
  <sheetProtection password="" sheet="1" objects="1" scenarios="1"/>
  <mergeCells>
    <mergeCell ref="A1:J1"/>
    <mergeCell ref="A2:J2"/>
    <mergeCell ref="A6:B6"/>
    <mergeCell ref="C6:G6"/>
    <mergeCell ref="A7:B7"/>
    <mergeCell ref="C7:G7"/>
    <mergeCell ref="A8:B8"/>
    <mergeCell ref="C8:G8"/>
    <mergeCell ref="A9:B9"/>
    <mergeCell ref="C9:G9"/>
    <mergeCell ref="A11:J11"/>
    <mergeCell ref="A12:A16"/>
    <mergeCell ref="B12:B16"/>
    <mergeCell ref="C12:J12"/>
    <mergeCell ref="C13:C16"/>
    <mergeCell ref="D13:J13"/>
    <mergeCell ref="D14:D16"/>
    <mergeCell ref="E14:G14"/>
    <mergeCell ref="H14:J14"/>
    <mergeCell ref="E15:E16"/>
    <mergeCell ref="F15:G15"/>
    <mergeCell ref="H15:H16"/>
    <mergeCell ref="I15:J15"/>
  </mergeCells>
  <phoneticPr fontId="0" type="noConversion"/>
  <pageMargins left="0.4" right="0.4" top="0.4" bottom="0.4" header="0.1" footer="0.1"/>
  <pageSetup paperSize="9" fitToHeight="0" orientation="landscape" verticalDpi="0" r:id="rId19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4" width="24.83" customWidth="1"/>
  </cols>
  <sheetData>
    <row r="1" ht="30" customHeight="1">
      <c r="A1" s="5" t="s">
        <v>562</v>
      </c>
      <c r="B1" s="5" t="s">
        <v>64</v>
      </c>
      <c r="C1" s="5" t="s">
        <v>584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0" customHeight="1">
      <c r="A2" s="5"/>
      <c r="B2" s="5"/>
      <c r="C2" s="5" t="s">
        <v>585</v>
      </c>
      <c r="D2" s="5"/>
      <c r="E2" s="5" t="s">
        <v>586</v>
      </c>
      <c r="F2" s="5"/>
      <c r="G2" s="5" t="s">
        <v>587</v>
      </c>
      <c r="H2" s="5"/>
      <c r="I2" s="5" t="s">
        <v>588</v>
      </c>
      <c r="J2" s="5"/>
      <c r="K2" s="5" t="s">
        <v>589</v>
      </c>
      <c r="L2" s="5"/>
      <c r="M2" s="5" t="s">
        <v>590</v>
      </c>
      <c r="N2" s="5"/>
    </row>
    <row r="3" ht="30" customHeight="1">
      <c r="A3" s="5"/>
      <c r="B3" s="5"/>
      <c r="C3" s="5" t="s">
        <v>591</v>
      </c>
      <c r="D3" s="5" t="s">
        <v>592</v>
      </c>
      <c r="E3" s="5" t="s">
        <v>591</v>
      </c>
      <c r="F3" s="5" t="s">
        <v>592</v>
      </c>
      <c r="G3" s="5" t="s">
        <v>591</v>
      </c>
      <c r="H3" s="5" t="s">
        <v>592</v>
      </c>
      <c r="I3" s="5" t="s">
        <v>591</v>
      </c>
      <c r="J3" s="5" t="s">
        <v>592</v>
      </c>
      <c r="K3" s="5" t="s">
        <v>591</v>
      </c>
      <c r="L3" s="5" t="s">
        <v>592</v>
      </c>
      <c r="M3" s="5" t="s">
        <v>591</v>
      </c>
      <c r="N3" s="5" t="s">
        <v>592</v>
      </c>
    </row>
    <row r="4" ht="20" customHeight="1">
      <c r="A4" s="5" t="s">
        <v>70</v>
      </c>
      <c r="B4" s="5" t="s">
        <v>71</v>
      </c>
      <c r="C4" s="5" t="s">
        <v>159</v>
      </c>
      <c r="D4" s="5" t="s">
        <v>160</v>
      </c>
      <c r="E4" s="5" t="s">
        <v>161</v>
      </c>
      <c r="F4" s="5" t="s">
        <v>162</v>
      </c>
      <c r="G4" s="5" t="s">
        <v>163</v>
      </c>
      <c r="H4" s="5" t="s">
        <v>164</v>
      </c>
      <c r="I4" s="5" t="s">
        <v>165</v>
      </c>
      <c r="J4" s="5" t="s">
        <v>166</v>
      </c>
      <c r="K4" s="5" t="s">
        <v>167</v>
      </c>
      <c r="L4" s="5" t="s">
        <v>168</v>
      </c>
      <c r="M4" s="5" t="s">
        <v>403</v>
      </c>
      <c r="N4" s="5" t="s">
        <v>404</v>
      </c>
    </row>
    <row r="5" ht="30" customHeight="1">
      <c r="A5" s="24" t="s">
        <v>572</v>
      </c>
      <c r="B5" s="25" t="s">
        <v>131</v>
      </c>
      <c r="C5" s="23">
        <f>C6+C8</f>
      </c>
      <c r="D5" s="23">
        <f>D6+D8</f>
      </c>
      <c r="E5" s="23">
        <f>E6+E8</f>
      </c>
      <c r="F5" s="23">
        <f>F6+F8</f>
      </c>
      <c r="G5" s="23">
        <f>G6+G8</f>
      </c>
      <c r="H5" s="23">
        <f>H6+H8</f>
      </c>
      <c r="I5" s="23">
        <f>I6+I8</f>
      </c>
      <c r="J5" s="23">
        <f>J6+J8</f>
      </c>
      <c r="K5" s="23">
        <f>K6+K8</f>
      </c>
      <c r="L5" s="23">
        <f>L6+L8</f>
      </c>
      <c r="M5" s="23">
        <f>M6+M8</f>
      </c>
      <c r="N5" s="23">
        <f>N6+N8</f>
      </c>
    </row>
    <row r="6" ht="30" customHeight="1">
      <c r="A6" s="6" t="s">
        <v>573</v>
      </c>
      <c r="B6" s="5" t="s">
        <v>133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ht="30" customHeight="1">
      <c r="A7" s="6" t="s">
        <v>574</v>
      </c>
      <c r="B7" s="5" t="s">
        <v>575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ht="30" customHeight="1">
      <c r="A8" s="6" t="s">
        <v>576</v>
      </c>
      <c r="B8" s="5" t="s">
        <v>135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ht="30" customHeight="1">
      <c r="A9" s="24" t="s">
        <v>577</v>
      </c>
      <c r="B9" s="25" t="s">
        <v>273</v>
      </c>
      <c r="C9" s="23">
        <f>C10+C12</f>
      </c>
      <c r="D9" s="23">
        <f>D10+D12</f>
      </c>
      <c r="E9" s="23">
        <f>E10+E12</f>
      </c>
      <c r="F9" s="23">
        <f>F10+F12</f>
      </c>
      <c r="G9" s="23">
        <f>G10+G12</f>
      </c>
      <c r="H9" s="23">
        <f>H10+H12</f>
      </c>
      <c r="I9" s="23">
        <f>I10+I12</f>
      </c>
      <c r="J9" s="23">
        <f>J10+J12</f>
      </c>
      <c r="K9" s="23">
        <f>K10+K12</f>
      </c>
      <c r="L9" s="23">
        <f>L10+L12</f>
      </c>
      <c r="M9" s="23">
        <f>M10+M12</f>
      </c>
      <c r="N9" s="23">
        <f>N10+N12</f>
      </c>
    </row>
    <row r="10" ht="30" customHeight="1">
      <c r="A10" s="6" t="s">
        <v>573</v>
      </c>
      <c r="B10" s="5" t="s">
        <v>379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ht="30" customHeight="1">
      <c r="A11" s="6" t="s">
        <v>574</v>
      </c>
      <c r="B11" s="5" t="s">
        <v>578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ht="30" customHeight="1">
      <c r="A12" s="6" t="s">
        <v>576</v>
      </c>
      <c r="B12" s="5" t="s">
        <v>381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ht="30" customHeight="1">
      <c r="A13" s="24" t="s">
        <v>579</v>
      </c>
      <c r="B13" s="25" t="s">
        <v>275</v>
      </c>
      <c r="C13" s="23">
        <f>C14+C16</f>
      </c>
      <c r="D13" s="23">
        <f>D14+D16</f>
      </c>
      <c r="E13" s="23">
        <f>E14+E16</f>
      </c>
      <c r="F13" s="23">
        <f>F14+F16</f>
      </c>
      <c r="G13" s="23">
        <f>G14+G16</f>
      </c>
      <c r="H13" s="23">
        <f>H14+H16</f>
      </c>
      <c r="I13" s="23">
        <f>I14+I16</f>
      </c>
      <c r="J13" s="23">
        <f>J14+J16</f>
      </c>
      <c r="K13" s="23">
        <f>K14+K16</f>
      </c>
      <c r="L13" s="23">
        <f>L14+L16</f>
      </c>
      <c r="M13" s="23">
        <f>M14+M16</f>
      </c>
      <c r="N13" s="23">
        <f>N14+N16</f>
      </c>
    </row>
    <row r="14" ht="30" customHeight="1">
      <c r="A14" s="6" t="s">
        <v>573</v>
      </c>
      <c r="B14" s="5" t="s">
        <v>277</v>
      </c>
      <c r="C14" s="7">
        <v>2</v>
      </c>
      <c r="D14" s="7">
        <v>1120000</v>
      </c>
      <c r="E14" s="7">
        <v>0</v>
      </c>
      <c r="F14" s="7">
        <v>0</v>
      </c>
      <c r="G14" s="7">
        <v>0</v>
      </c>
      <c r="H14" s="7">
        <v>0</v>
      </c>
      <c r="I14" s="7">
        <v>2</v>
      </c>
      <c r="J14" s="7">
        <v>1170000</v>
      </c>
      <c r="K14" s="7">
        <v>1</v>
      </c>
      <c r="L14" s="7">
        <v>1492500</v>
      </c>
      <c r="M14" s="7">
        <v>0</v>
      </c>
      <c r="N14" s="7">
        <v>0</v>
      </c>
    </row>
    <row r="15" ht="30" customHeight="1">
      <c r="A15" s="6" t="s">
        <v>574</v>
      </c>
      <c r="B15" s="5" t="s">
        <v>580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</row>
    <row r="16" ht="30" customHeight="1">
      <c r="A16" s="6" t="s">
        <v>576</v>
      </c>
      <c r="B16" s="5" t="s">
        <v>279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</row>
    <row r="17" ht="30" customHeight="1">
      <c r="A17" s="24" t="s">
        <v>581</v>
      </c>
      <c r="B17" s="25" t="s">
        <v>291</v>
      </c>
      <c r="C17" s="23">
        <f>C18+C20</f>
      </c>
      <c r="D17" s="23">
        <f>D18+D20</f>
      </c>
      <c r="E17" s="23">
        <f>E18+E20</f>
      </c>
      <c r="F17" s="23">
        <f>F18+F20</f>
      </c>
      <c r="G17" s="23">
        <f>G18+G20</f>
      </c>
      <c r="H17" s="23">
        <f>H18+H20</f>
      </c>
      <c r="I17" s="23">
        <f>I18+I20</f>
      </c>
      <c r="J17" s="23">
        <f>J18+J20</f>
      </c>
      <c r="K17" s="23">
        <f>K18+K20</f>
      </c>
      <c r="L17" s="23">
        <f>L18+L20</f>
      </c>
      <c r="M17" s="23">
        <f>M18+M20</f>
      </c>
      <c r="N17" s="23">
        <f>N18+N20</f>
      </c>
    </row>
    <row r="18" ht="30" customHeight="1">
      <c r="A18" s="6" t="s">
        <v>573</v>
      </c>
      <c r="B18" s="5" t="s">
        <v>293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</row>
    <row r="19" ht="30" customHeight="1">
      <c r="A19" s="6" t="s">
        <v>574</v>
      </c>
      <c r="B19" s="5" t="s">
        <v>582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</row>
    <row r="20" ht="30" customHeight="1">
      <c r="A20" s="6" t="s">
        <v>576</v>
      </c>
      <c r="B20" s="5" t="s">
        <v>583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ht="20" customHeight="1">
      <c r="A21" s="21" t="s">
        <v>136</v>
      </c>
      <c r="B21" s="25" t="s">
        <v>137</v>
      </c>
      <c r="C21" s="23">
        <f>VLOOKUP("1000",$B:$Z,2,0) + VLOOKUP("2000",$B:$Z,2,0) + VLOOKUP("3000",$B:$Z,2,0) + VLOOKUP("4000",$B:$Z,2,0)</f>
      </c>
      <c r="D21" s="23">
        <f>VLOOKUP("1000",$B:$Z,3,0) + VLOOKUP("2000",$B:$Z,3,0) + VLOOKUP("3000",$B:$Z,3,0) + VLOOKUP("4000",$B:$Z,3,0)</f>
      </c>
      <c r="E21" s="23">
        <f>VLOOKUP("1000",$B:$Z,4,0) + VLOOKUP("2000",$B:$Z,4,0) + VLOOKUP("3000",$B:$Z,4,0) + VLOOKUP("4000",$B:$Z,4,0)</f>
      </c>
      <c r="F21" s="23">
        <f>VLOOKUP("1000",$B:$Z,5,0) + VLOOKUP("2000",$B:$Z,5,0) + VLOOKUP("3000",$B:$Z,5,0) + VLOOKUP("4000",$B:$Z,5,0)</f>
      </c>
      <c r="G21" s="23">
        <f>VLOOKUP("1000",$B:$Z,6,0) + VLOOKUP("2000",$B:$Z,6,0) + VLOOKUP("3000",$B:$Z,6,0) + VLOOKUP("4000",$B:$Z,6,0)</f>
      </c>
      <c r="H21" s="23">
        <f>VLOOKUP("1000",$B:$Z,7,0) + VLOOKUP("2000",$B:$Z,7,0) + VLOOKUP("3000",$B:$Z,7,0) + VLOOKUP("4000",$B:$Z,7,0)</f>
      </c>
      <c r="I21" s="23">
        <f>VLOOKUP("1000",$B:$Z,8,0) + VLOOKUP("2000",$B:$Z,8,0) + VLOOKUP("3000",$B:$Z,8,0) + VLOOKUP("4000",$B:$Z,8,0)</f>
      </c>
      <c r="J21" s="23">
        <f>VLOOKUP("1000",$B:$Z,9,0) + VLOOKUP("2000",$B:$Z,9,0) + VLOOKUP("3000",$B:$Z,9,0) + VLOOKUP("4000",$B:$Z,9,0)</f>
      </c>
      <c r="K21" s="23">
        <f>VLOOKUP("1000",$B:$Z,10,0) + VLOOKUP("2000",$B:$Z,10,0) + VLOOKUP("3000",$B:$Z,10,0) + VLOOKUP("4000",$B:$Z,10,0)</f>
      </c>
      <c r="L21" s="23">
        <f>VLOOKUP("1000",$B:$Z,11,0) + VLOOKUP("2000",$B:$Z,11,0) + VLOOKUP("3000",$B:$Z,11,0) + VLOOKUP("4000",$B:$Z,11,0)</f>
      </c>
      <c r="M21" s="23">
        <f>VLOOKUP("1000",$B:$Z,12,0) + VLOOKUP("2000",$B:$Z,12,0) + VLOOKUP("3000",$B:$Z,12,0) + VLOOKUP("4000",$B:$Z,12,0)</f>
      </c>
      <c r="N21" s="23">
        <f>VLOOKUP("1000",$B:$Z,13,0) + VLOOKUP("2000",$B:$Z,13,0) + VLOOKUP("3000",$B:$Z,13,0) + VLOOKUP("4000",$B:$Z,13,0)</f>
      </c>
    </row>
  </sheetData>
  <sheetProtection password="" sheet="1" objects="1" scenarios="1"/>
  <mergeCells>
    <mergeCell ref="A1:A3"/>
    <mergeCell ref="B1:B3"/>
    <mergeCell ref="C1:N1"/>
    <mergeCell ref="C2:D2"/>
    <mergeCell ref="E2:F2"/>
    <mergeCell ref="G2:H2"/>
    <mergeCell ref="I2:J2"/>
    <mergeCell ref="K2:L2"/>
    <mergeCell ref="M2:N2"/>
  </mergeCells>
  <phoneticPr fontId="0" type="noConversion"/>
  <pageMargins left="0.4" right="0.4" top="0.4" bottom="0.4" header="0.1" footer="0.1"/>
  <pageSetup paperSize="9" fitToHeight="0" orientation="landscape" verticalDpi="0" r:id="rId2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3" width="24.83" customWidth="1"/>
  </cols>
  <sheetData>
    <row r="1" ht="30" customHeight="1">
      <c r="A1" s="5" t="s">
        <v>562</v>
      </c>
      <c r="B1" s="5" t="s">
        <v>64</v>
      </c>
      <c r="C1" s="5" t="s">
        <v>593</v>
      </c>
      <c r="D1" s="5"/>
      <c r="E1" s="5"/>
      <c r="F1" s="5"/>
      <c r="G1" s="5"/>
      <c r="H1" s="5"/>
      <c r="I1" s="5"/>
      <c r="J1" s="5"/>
      <c r="K1" s="5"/>
      <c r="L1" s="5"/>
      <c r="M1" s="5"/>
    </row>
    <row r="2" ht="30" customHeight="1">
      <c r="A2" s="5"/>
      <c r="B2" s="5"/>
      <c r="C2" s="5" t="s">
        <v>590</v>
      </c>
      <c r="D2" s="5" t="s">
        <v>594</v>
      </c>
      <c r="E2" s="5" t="s">
        <v>595</v>
      </c>
      <c r="F2" s="5" t="s">
        <v>596</v>
      </c>
      <c r="G2" s="5" t="s">
        <v>597</v>
      </c>
      <c r="H2" s="5" t="s">
        <v>598</v>
      </c>
      <c r="I2" s="5" t="s">
        <v>599</v>
      </c>
      <c r="J2" s="5" t="s">
        <v>600</v>
      </c>
      <c r="K2" s="5" t="s">
        <v>601</v>
      </c>
      <c r="L2" s="5" t="s">
        <v>602</v>
      </c>
      <c r="M2" s="5" t="s">
        <v>585</v>
      </c>
    </row>
    <row r="3" ht="30" customHeight="1">
      <c r="A3" s="5" t="s">
        <v>70</v>
      </c>
      <c r="B3" s="5" t="s">
        <v>71</v>
      </c>
      <c r="C3" s="5" t="s">
        <v>405</v>
      </c>
      <c r="D3" s="5" t="s">
        <v>406</v>
      </c>
      <c r="E3" s="5" t="s">
        <v>407</v>
      </c>
      <c r="F3" s="5" t="s">
        <v>408</v>
      </c>
      <c r="G3" s="5" t="s">
        <v>409</v>
      </c>
      <c r="H3" s="5" t="s">
        <v>410</v>
      </c>
      <c r="I3" s="5" t="s">
        <v>413</v>
      </c>
      <c r="J3" s="5" t="s">
        <v>414</v>
      </c>
      <c r="K3" s="5" t="s">
        <v>415</v>
      </c>
      <c r="L3" s="5" t="s">
        <v>416</v>
      </c>
      <c r="M3" s="5" t="s">
        <v>417</v>
      </c>
    </row>
    <row r="4" ht="30" customHeight="1">
      <c r="A4" s="24" t="s">
        <v>572</v>
      </c>
      <c r="B4" s="25" t="s">
        <v>131</v>
      </c>
      <c r="C4" s="23">
        <f>C5+C7</f>
      </c>
      <c r="D4" s="23">
        <f>D5+D7</f>
      </c>
      <c r="E4" s="23">
        <f>E5+E7</f>
      </c>
      <c r="F4" s="23">
        <f>F5+F7</f>
      </c>
      <c r="G4" s="23">
        <f>G5+G7</f>
      </c>
      <c r="H4" s="23">
        <f>H5+H7</f>
      </c>
      <c r="I4" s="23">
        <f>I5+I7</f>
      </c>
      <c r="J4" s="23">
        <f>J5+J7</f>
      </c>
      <c r="K4" s="23">
        <f>K5+K7</f>
      </c>
      <c r="L4" s="23">
        <f>L5+L7</f>
      </c>
      <c r="M4" s="23">
        <f>M5+M7</f>
      </c>
    </row>
    <row r="5" ht="30" customHeight="1">
      <c r="A5" s="6" t="s">
        <v>573</v>
      </c>
      <c r="B5" s="5" t="s">
        <v>133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</row>
    <row r="6" ht="30" customHeight="1">
      <c r="A6" s="6" t="s">
        <v>574</v>
      </c>
      <c r="B6" s="5" t="s">
        <v>575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</row>
    <row r="7" ht="30" customHeight="1">
      <c r="A7" s="6" t="s">
        <v>576</v>
      </c>
      <c r="B7" s="5" t="s">
        <v>135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</row>
    <row r="8" ht="30" customHeight="1">
      <c r="A8" s="24" t="s">
        <v>577</v>
      </c>
      <c r="B8" s="25" t="s">
        <v>273</v>
      </c>
      <c r="C8" s="23">
        <f>C9+C11</f>
      </c>
      <c r="D8" s="23">
        <f>D9+D11</f>
      </c>
      <c r="E8" s="23">
        <f>E9+E11</f>
      </c>
      <c r="F8" s="23">
        <f>F9+F11</f>
      </c>
      <c r="G8" s="23">
        <f>G9+G11</f>
      </c>
      <c r="H8" s="23">
        <f>H9+H11</f>
      </c>
      <c r="I8" s="23">
        <f>I9+I11</f>
      </c>
      <c r="J8" s="23">
        <f>J9+J11</f>
      </c>
      <c r="K8" s="23">
        <f>K9+K11</f>
      </c>
      <c r="L8" s="23">
        <f>L9+L11</f>
      </c>
      <c r="M8" s="23">
        <f>M9+M11</f>
      </c>
    </row>
    <row r="9" ht="30" customHeight="1">
      <c r="A9" s="6" t="s">
        <v>573</v>
      </c>
      <c r="B9" s="5" t="s">
        <v>379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</row>
    <row r="10" ht="30" customHeight="1">
      <c r="A10" s="6" t="s">
        <v>574</v>
      </c>
      <c r="B10" s="5" t="s">
        <v>578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</row>
    <row r="11" ht="30" customHeight="1">
      <c r="A11" s="6" t="s">
        <v>576</v>
      </c>
      <c r="B11" s="5" t="s">
        <v>381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</row>
    <row r="12" ht="30" customHeight="1">
      <c r="A12" s="24" t="s">
        <v>579</v>
      </c>
      <c r="B12" s="25" t="s">
        <v>275</v>
      </c>
      <c r="C12" s="23">
        <f>C13+C15</f>
      </c>
      <c r="D12" s="23">
        <f>D13+D15</f>
      </c>
      <c r="E12" s="23">
        <f>E13+E15</f>
      </c>
      <c r="F12" s="23">
        <f>F13+F15</f>
      </c>
      <c r="G12" s="23">
        <f>G13+G15</f>
      </c>
      <c r="H12" s="23">
        <f>H13+H15</f>
      </c>
      <c r="I12" s="23">
        <f>I13+I15</f>
      </c>
      <c r="J12" s="23">
        <f>J13+J15</f>
      </c>
      <c r="K12" s="23">
        <f>K13+K15</f>
      </c>
      <c r="L12" s="23">
        <f>L13+L15</f>
      </c>
      <c r="M12" s="23">
        <f>M13+M15</f>
      </c>
    </row>
    <row r="13" ht="30" customHeight="1">
      <c r="A13" s="6" t="s">
        <v>573</v>
      </c>
      <c r="B13" s="5" t="s">
        <v>277</v>
      </c>
      <c r="C13" s="7">
        <v>0</v>
      </c>
      <c r="D13" s="7">
        <v>0</v>
      </c>
      <c r="E13" s="7">
        <v>0</v>
      </c>
      <c r="F13" s="7">
        <v>0</v>
      </c>
      <c r="G13" s="7">
        <v>604500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858666.76</v>
      </c>
    </row>
    <row r="14" ht="30" customHeight="1">
      <c r="A14" s="6" t="s">
        <v>574</v>
      </c>
      <c r="B14" s="5" t="s">
        <v>580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</row>
    <row r="15" ht="30" customHeight="1">
      <c r="A15" s="6" t="s">
        <v>576</v>
      </c>
      <c r="B15" s="5" t="s">
        <v>279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</row>
    <row r="16" ht="30" customHeight="1">
      <c r="A16" s="24" t="s">
        <v>581</v>
      </c>
      <c r="B16" s="25" t="s">
        <v>291</v>
      </c>
      <c r="C16" s="23">
        <f>C17+C19</f>
      </c>
      <c r="D16" s="23">
        <f>D17+D19</f>
      </c>
      <c r="E16" s="23">
        <f>E17+E19</f>
      </c>
      <c r="F16" s="23">
        <f>F17+F19</f>
      </c>
      <c r="G16" s="23">
        <f>G17+G19</f>
      </c>
      <c r="H16" s="23">
        <f>H17+H19</f>
      </c>
      <c r="I16" s="23">
        <f>I17+I19</f>
      </c>
      <c r="J16" s="23">
        <f>J17+J19</f>
      </c>
      <c r="K16" s="23">
        <f>K17+K19</f>
      </c>
      <c r="L16" s="23">
        <f>L17+L19</f>
      </c>
      <c r="M16" s="23">
        <f>M17+M19</f>
      </c>
    </row>
    <row r="17" ht="30" customHeight="1">
      <c r="A17" s="6" t="s">
        <v>573</v>
      </c>
      <c r="B17" s="5" t="s">
        <v>293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</row>
    <row r="18" ht="30" customHeight="1">
      <c r="A18" s="6" t="s">
        <v>574</v>
      </c>
      <c r="B18" s="5" t="s">
        <v>582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</row>
    <row r="19" ht="30" customHeight="1">
      <c r="A19" s="6" t="s">
        <v>576</v>
      </c>
      <c r="B19" s="5" t="s">
        <v>583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</row>
    <row r="20" ht="20" customHeight="1">
      <c r="A20" s="21" t="s">
        <v>136</v>
      </c>
      <c r="B20" s="25" t="s">
        <v>137</v>
      </c>
      <c r="C20" s="23">
        <f>VLOOKUP("1000",$B:$Z,2,0) + VLOOKUP("2000",$B:$Z,2,0) + VLOOKUP("3000",$B:$Z,2,0) + VLOOKUP("4000",$B:$Z,2,0)</f>
      </c>
      <c r="D20" s="23">
        <f>VLOOKUP("1000",$B:$Z,3,0) + VLOOKUP("2000",$B:$Z,3,0) + VLOOKUP("3000",$B:$Z,3,0) + VLOOKUP("4000",$B:$Z,3,0)</f>
      </c>
      <c r="E20" s="23">
        <f>VLOOKUP("1000",$B:$Z,4,0) + VLOOKUP("2000",$B:$Z,4,0) + VLOOKUP("3000",$B:$Z,4,0) + VLOOKUP("4000",$B:$Z,4,0)</f>
      </c>
      <c r="F20" s="23">
        <f>VLOOKUP("1000",$B:$Z,5,0) + VLOOKUP("2000",$B:$Z,5,0) + VLOOKUP("3000",$B:$Z,5,0) + VLOOKUP("4000",$B:$Z,5,0)</f>
      </c>
      <c r="G20" s="23">
        <f>VLOOKUP("1000",$B:$Z,6,0) + VLOOKUP("2000",$B:$Z,6,0) + VLOOKUP("3000",$B:$Z,6,0) + VLOOKUP("4000",$B:$Z,6,0)</f>
      </c>
      <c r="H20" s="23">
        <f>VLOOKUP("1000",$B:$Z,7,0) + VLOOKUP("2000",$B:$Z,7,0) + VLOOKUP("3000",$B:$Z,7,0) + VLOOKUP("4000",$B:$Z,7,0)</f>
      </c>
      <c r="I20" s="23">
        <f>VLOOKUP("1000",$B:$Z,8,0) + VLOOKUP("2000",$B:$Z,8,0) + VLOOKUP("3000",$B:$Z,8,0) + VLOOKUP("4000",$B:$Z,8,0)</f>
      </c>
      <c r="J20" s="23">
        <f>VLOOKUP("1000",$B:$Z,9,0) + VLOOKUP("2000",$B:$Z,9,0) + VLOOKUP("3000",$B:$Z,9,0) + VLOOKUP("4000",$B:$Z,9,0)</f>
      </c>
      <c r="K20" s="23">
        <f>VLOOKUP("1000",$B:$Z,10,0) + VLOOKUP("2000",$B:$Z,10,0) + VLOOKUP("3000",$B:$Z,10,0) + VLOOKUP("4000",$B:$Z,10,0)</f>
      </c>
      <c r="L20" s="23">
        <f>VLOOKUP("1000",$B:$Z,11,0) + VLOOKUP("2000",$B:$Z,11,0) + VLOOKUP("3000",$B:$Z,11,0) + VLOOKUP("4000",$B:$Z,11,0)</f>
      </c>
      <c r="M20" s="23">
        <f>VLOOKUP("1000",$B:$Z,12,0) + VLOOKUP("2000",$B:$Z,12,0) + VLOOKUP("3000",$B:$Z,12,0) + VLOOKUP("4000",$B:$Z,12,0)</f>
      </c>
    </row>
  </sheetData>
  <sheetProtection password="" sheet="1" objects="1" scenarios="1"/>
  <mergeCells>
    <mergeCell ref="A1:A2"/>
    <mergeCell ref="B1:B2"/>
    <mergeCell ref="C1:M1"/>
  </mergeCells>
  <phoneticPr fontId="0" type="noConversion"/>
  <pageMargins left="0.4" right="0.4" top="0.4" bottom="0.4" header="0.1" footer="0.1"/>
  <pageSetup paperSize="9" fitToHeight="0" orientation="landscape" verticalDpi="0" r:id="rId2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1" width="24.83" customWidth="1"/>
  </cols>
  <sheetData>
    <row r="1" ht="50" customHeight="1">
      <c r="A1" s="1" t="s">
        <v>603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>
      <c r="A2" s="5" t="s">
        <v>63</v>
      </c>
      <c r="B2" s="5" t="s">
        <v>64</v>
      </c>
      <c r="C2" s="5" t="s">
        <v>604</v>
      </c>
      <c r="D2" s="5" t="s">
        <v>605</v>
      </c>
      <c r="E2" s="5"/>
      <c r="F2" s="5"/>
      <c r="G2" s="5"/>
      <c r="H2" s="5"/>
      <c r="I2" s="5"/>
      <c r="J2" s="5"/>
      <c r="K2" s="5"/>
    </row>
    <row r="3" ht="30" customHeight="1">
      <c r="A3" s="5"/>
      <c r="B3" s="5"/>
      <c r="C3" s="5"/>
      <c r="D3" s="5" t="s">
        <v>260</v>
      </c>
      <c r="E3" s="5"/>
      <c r="F3" s="5"/>
      <c r="G3" s="5"/>
      <c r="H3" s="5"/>
      <c r="I3" s="5"/>
      <c r="J3" s="5"/>
      <c r="K3" s="5"/>
    </row>
    <row r="4" ht="30" customHeight="1">
      <c r="A4" s="5"/>
      <c r="B4" s="5"/>
      <c r="C4" s="5"/>
      <c r="D4" s="5" t="s">
        <v>606</v>
      </c>
      <c r="E4" s="5"/>
      <c r="F4" s="5"/>
      <c r="G4" s="5"/>
      <c r="H4" s="5" t="s">
        <v>607</v>
      </c>
      <c r="I4" s="5" t="s">
        <v>608</v>
      </c>
      <c r="J4" s="5" t="s">
        <v>609</v>
      </c>
      <c r="K4" s="5" t="s">
        <v>610</v>
      </c>
    </row>
    <row r="5" ht="40" customHeight="1">
      <c r="A5" s="5"/>
      <c r="B5" s="5"/>
      <c r="C5" s="5"/>
      <c r="D5" s="5" t="s">
        <v>611</v>
      </c>
      <c r="E5" s="5" t="s">
        <v>612</v>
      </c>
      <c r="F5" s="5" t="s">
        <v>613</v>
      </c>
      <c r="G5" s="5" t="s">
        <v>614</v>
      </c>
      <c r="H5" s="5"/>
      <c r="I5" s="5"/>
      <c r="J5" s="5"/>
      <c r="K5" s="5"/>
    </row>
    <row r="6" ht="30" customHeight="1">
      <c r="A6" s="5" t="s">
        <v>70</v>
      </c>
      <c r="B6" s="5" t="s">
        <v>71</v>
      </c>
      <c r="C6" s="5" t="s">
        <v>72</v>
      </c>
      <c r="D6" s="5" t="s">
        <v>73</v>
      </c>
      <c r="E6" s="5" t="s">
        <v>74</v>
      </c>
      <c r="F6" s="5" t="s">
        <v>75</v>
      </c>
      <c r="G6" s="5" t="s">
        <v>155</v>
      </c>
      <c r="H6" s="5" t="s">
        <v>156</v>
      </c>
      <c r="I6" s="5" t="s">
        <v>157</v>
      </c>
      <c r="J6" s="5" t="s">
        <v>158</v>
      </c>
      <c r="K6" s="5" t="s">
        <v>159</v>
      </c>
    </row>
    <row r="7" ht="30" customHeight="1">
      <c r="A7" s="24" t="s">
        <v>572</v>
      </c>
      <c r="B7" s="25" t="s">
        <v>131</v>
      </c>
      <c r="C7" s="23">
        <f>SUM(D7:K7)</f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</row>
    <row r="8" ht="30" customHeight="1">
      <c r="A8" s="6" t="s">
        <v>573</v>
      </c>
      <c r="B8" s="5" t="s">
        <v>133</v>
      </c>
      <c r="C8" s="7">
        <f>SUM(D8:K8)</f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</row>
    <row r="9" ht="30" customHeight="1">
      <c r="A9" s="6" t="s">
        <v>574</v>
      </c>
      <c r="B9" s="5" t="s">
        <v>575</v>
      </c>
      <c r="C9" s="7">
        <f>SUM(D9:K9)</f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</row>
    <row r="10" ht="30" customHeight="1">
      <c r="A10" s="6" t="s">
        <v>576</v>
      </c>
      <c r="B10" s="5" t="s">
        <v>135</v>
      </c>
      <c r="C10" s="7">
        <f>SUM(D10:K10)</f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</row>
    <row r="11" ht="30" customHeight="1">
      <c r="A11" s="24" t="s">
        <v>577</v>
      </c>
      <c r="B11" s="25" t="s">
        <v>273</v>
      </c>
      <c r="C11" s="23">
        <f>SUM(D11:K11)</f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</row>
    <row r="12" ht="30" customHeight="1">
      <c r="A12" s="6" t="s">
        <v>573</v>
      </c>
      <c r="B12" s="5" t="s">
        <v>379</v>
      </c>
      <c r="C12" s="7">
        <f>SUM(D12:K12)</f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ht="30" customHeight="1">
      <c r="A13" s="6" t="s">
        <v>574</v>
      </c>
      <c r="B13" s="5" t="s">
        <v>578</v>
      </c>
      <c r="C13" s="7">
        <f>SUM(D13:K13)</f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ht="30" customHeight="1">
      <c r="A14" s="6" t="s">
        <v>576</v>
      </c>
      <c r="B14" s="5" t="s">
        <v>381</v>
      </c>
      <c r="C14" s="7">
        <f>SUM(D14:K14)</f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ht="30" customHeight="1">
      <c r="A15" s="24" t="s">
        <v>579</v>
      </c>
      <c r="B15" s="25" t="s">
        <v>275</v>
      </c>
      <c r="C15" s="23">
        <f>SUM(D15:K15)</f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</row>
    <row r="16" ht="30" customHeight="1">
      <c r="A16" s="6" t="s">
        <v>573</v>
      </c>
      <c r="B16" s="5" t="s">
        <v>277</v>
      </c>
      <c r="C16" s="7">
        <f>SUM(D16:K16)</f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</row>
    <row r="17" ht="30" customHeight="1">
      <c r="A17" s="6" t="s">
        <v>574</v>
      </c>
      <c r="B17" s="5" t="s">
        <v>580</v>
      </c>
      <c r="C17" s="7">
        <f>SUM(D17:K17)</f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</row>
    <row r="18" ht="30" customHeight="1">
      <c r="A18" s="6" t="s">
        <v>576</v>
      </c>
      <c r="B18" s="5" t="s">
        <v>279</v>
      </c>
      <c r="C18" s="7">
        <f>SUM(D18:K18)</f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ht="30" customHeight="1">
      <c r="A19" s="24" t="s">
        <v>581</v>
      </c>
      <c r="B19" s="25" t="s">
        <v>291</v>
      </c>
      <c r="C19" s="23">
        <f>SUM(D19:K19)</f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</row>
    <row r="20" ht="30" customHeight="1">
      <c r="A20" s="6" t="s">
        <v>573</v>
      </c>
      <c r="B20" s="5" t="s">
        <v>293</v>
      </c>
      <c r="C20" s="7">
        <f>SUM(D20:K20)</f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</row>
    <row r="21" ht="30" customHeight="1">
      <c r="A21" s="6" t="s">
        <v>574</v>
      </c>
      <c r="B21" s="5" t="s">
        <v>582</v>
      </c>
      <c r="C21" s="7">
        <f>SUM(D21:K21)</f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  <row r="22" ht="30" customHeight="1">
      <c r="A22" s="6" t="s">
        <v>576</v>
      </c>
      <c r="B22" s="5" t="s">
        <v>583</v>
      </c>
      <c r="C22" s="7">
        <f>SUM(D22:K22)</f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</row>
    <row r="23" ht="20" customHeight="1">
      <c r="A23" s="21" t="s">
        <v>136</v>
      </c>
      <c r="B23" s="25" t="s">
        <v>137</v>
      </c>
      <c r="C23" s="23">
        <f>VLOOKUP("1000",$B:$Z,2,0) + VLOOKUP("2000",$B:$Z,2,0) + VLOOKUP("3000",$B:$Z,2,0) + VLOOKUP("4000",$B:$Z,2,0)</f>
      </c>
      <c r="D23" s="23">
        <f>VLOOKUP("1000",$B:$Z,3,0) + VLOOKUP("2000",$B:$Z,3,0) + VLOOKUP("3000",$B:$Z,3,0) + VLOOKUP("4000",$B:$Z,3,0)</f>
      </c>
      <c r="E23" s="23">
        <f>VLOOKUP("1000",$B:$Z,4,0) + VLOOKUP("2000",$B:$Z,4,0) + VLOOKUP("3000",$B:$Z,4,0) + VLOOKUP("4000",$B:$Z,4,0)</f>
      </c>
      <c r="F23" s="23">
        <f>VLOOKUP("1000",$B:$Z,5,0) + VLOOKUP("2000",$B:$Z,5,0) + VLOOKUP("3000",$B:$Z,5,0) + VLOOKUP("4000",$B:$Z,5,0)</f>
      </c>
      <c r="G23" s="23">
        <f>VLOOKUP("1000",$B:$Z,6,0) + VLOOKUP("2000",$B:$Z,6,0) + VLOOKUP("3000",$B:$Z,6,0) + VLOOKUP("4000",$B:$Z,6,0)</f>
      </c>
      <c r="H23" s="23">
        <f>VLOOKUP("1000",$B:$Z,7,0) + VLOOKUP("2000",$B:$Z,7,0) + VLOOKUP("3000",$B:$Z,7,0) + VLOOKUP("4000",$B:$Z,7,0)</f>
      </c>
      <c r="I23" s="23">
        <f>VLOOKUP("1000",$B:$Z,8,0) + VLOOKUP("2000",$B:$Z,8,0) + VLOOKUP("3000",$B:$Z,8,0) + VLOOKUP("4000",$B:$Z,8,0)</f>
      </c>
      <c r="J23" s="23">
        <f>VLOOKUP("1000",$B:$Z,9,0) + VLOOKUP("2000",$B:$Z,9,0) + VLOOKUP("3000",$B:$Z,9,0) + VLOOKUP("4000",$B:$Z,9,0)</f>
      </c>
      <c r="K23" s="23">
        <f>VLOOKUP("1000",$B:$Z,10,0) + VLOOKUP("2000",$B:$Z,10,0) + VLOOKUP("3000",$B:$Z,10,0) + VLOOKUP("4000",$B:$Z,10,0)</f>
      </c>
    </row>
    <row r="24" ht="15" customHeight="1">
</row>
    <row r="25" ht="40" customHeight="1">
      <c r="A25" s="10" t="s">
        <v>41</v>
      </c>
      <c r="B25" s="15"/>
      <c r="C25" s="0"/>
      <c r="D25" s="15"/>
      <c r="E25" s="0"/>
      <c r="F25" s="15"/>
    </row>
    <row r="26" ht="20" customHeight="1">
      <c r="A26" s="0"/>
      <c r="B26" s="11" t="s">
        <v>42</v>
      </c>
      <c r="C26" s="0"/>
      <c r="D26" s="11" t="s">
        <v>216</v>
      </c>
      <c r="E26" s="0"/>
      <c r="F26" s="11" t="s">
        <v>43</v>
      </c>
    </row>
    <row r="27" ht="40" customHeight="1">
      <c r="A27" s="10" t="s">
        <v>44</v>
      </c>
      <c r="B27" s="15"/>
      <c r="C27" s="0"/>
      <c r="D27" s="15"/>
      <c r="E27" s="0"/>
      <c r="F27" s="15"/>
    </row>
    <row r="28" ht="20" customHeight="1">
      <c r="A28" s="0"/>
      <c r="B28" s="11" t="s">
        <v>42</v>
      </c>
      <c r="C28" s="0"/>
      <c r="D28" s="11" t="s">
        <v>241</v>
      </c>
      <c r="E28" s="0"/>
      <c r="F28" s="11" t="s">
        <v>45</v>
      </c>
    </row>
    <row r="29" ht="20" customHeight="1">
      <c r="A29" s="10" t="s">
        <v>46</v>
      </c>
      <c r="B29" s="10"/>
    </row>
    <row r="30" ht="20" customHeight="1">
</row>
    <row r="31" ht="20" customHeight="1">
      <c r="A31" s="17" t="s">
        <v>47</v>
      </c>
      <c r="B31" s="17"/>
    </row>
    <row r="32" ht="20" customHeight="1">
      <c r="A32" s="18" t="s">
        <v>48</v>
      </c>
      <c r="B32" s="18"/>
    </row>
    <row r="33" ht="20" customHeight="1">
      <c r="A33" s="18" t="s">
        <v>49</v>
      </c>
      <c r="B33" s="18"/>
    </row>
    <row r="34" ht="20" customHeight="1">
      <c r="A34" s="18" t="s">
        <v>50</v>
      </c>
      <c r="B34" s="18"/>
    </row>
    <row r="35" ht="20" customHeight="1">
      <c r="A35" s="18" t="s">
        <v>51</v>
      </c>
      <c r="B35" s="18"/>
    </row>
    <row r="36" ht="20" customHeight="1">
      <c r="A36" s="18" t="s">
        <v>52</v>
      </c>
      <c r="B36" s="18"/>
    </row>
    <row r="37" ht="20" customHeight="1">
      <c r="A37" s="19" t="s">
        <v>53</v>
      </c>
      <c r="B37" s="19"/>
    </row>
  </sheetData>
  <mergeCells>
    <mergeCell ref="A1:K1"/>
    <mergeCell ref="A2:A5"/>
    <mergeCell ref="B2:B5"/>
    <mergeCell ref="C2:C5"/>
    <mergeCell ref="D2:K2"/>
    <mergeCell ref="D3:K3"/>
    <mergeCell ref="D4:G4"/>
    <mergeCell ref="H4:H5"/>
    <mergeCell ref="I4:I5"/>
    <mergeCell ref="J4:J5"/>
    <mergeCell ref="K4:K5"/>
    <mergeCell ref="A29:B29"/>
    <mergeCell ref="A31:B31"/>
    <mergeCell ref="A32:B32"/>
    <mergeCell ref="A33:B33"/>
    <mergeCell ref="A34:B34"/>
    <mergeCell ref="A35:B35"/>
    <mergeCell ref="A36:B36"/>
    <mergeCell ref="A37:B37"/>
  </mergeCells>
  <phoneticPr fontId="0" type="noConversion"/>
  <pageMargins left="0.4" right="0.4" top="0.4" bottom="0.4" header="0.1" footer="0.1"/>
  <pageSetup paperSize="9" fitToHeight="0" orientation="landscape" verticalDpi="0" r:id="rId2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0" width="24.83" customWidth="1"/>
  </cols>
  <sheetData>
    <row r="1" ht="50" customHeight="1">
      <c r="A1" s="1" t="s">
        <v>615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5" t="s">
        <v>2</v>
      </c>
    </row>
    <row r="4" ht="30" customHeight="1">
      <c r="A4" s="0"/>
      <c r="B4" s="0"/>
      <c r="C4" s="0"/>
      <c r="D4" s="0"/>
      <c r="E4" s="0"/>
      <c r="F4" s="0"/>
      <c r="G4" s="0"/>
      <c r="H4" s="0"/>
      <c r="I4" s="20" t="s">
        <v>3</v>
      </c>
      <c r="J4" s="5" t="s">
        <v>56</v>
      </c>
    </row>
    <row r="5" ht="30" customHeight="1">
      <c r="A5" s="0"/>
      <c r="B5" s="0"/>
      <c r="C5" s="0"/>
      <c r="D5" s="0"/>
      <c r="E5" s="0"/>
      <c r="F5" s="0"/>
      <c r="G5" s="0"/>
      <c r="H5" s="0"/>
      <c r="I5" s="20" t="s">
        <v>7</v>
      </c>
      <c r="J5" s="5" t="s">
        <v>8</v>
      </c>
    </row>
    <row r="6" ht="30" customHeight="1">
      <c r="A6" s="10" t="s">
        <v>5</v>
      </c>
      <c r="B6" s="10"/>
      <c r="C6" s="15" t="s">
        <v>6</v>
      </c>
      <c r="D6" s="15"/>
      <c r="E6" s="15"/>
      <c r="F6" s="15"/>
      <c r="G6" s="15"/>
      <c r="H6" s="0"/>
      <c r="I6" s="20" t="s">
        <v>11</v>
      </c>
      <c r="J6" s="5" t="s">
        <v>12</v>
      </c>
    </row>
    <row r="7" ht="30" customHeight="1">
      <c r="A7" s="10" t="s">
        <v>57</v>
      </c>
      <c r="B7" s="10"/>
      <c r="C7" s="15" t="s">
        <v>14</v>
      </c>
      <c r="D7" s="15"/>
      <c r="E7" s="15"/>
      <c r="F7" s="15"/>
      <c r="G7" s="15"/>
      <c r="H7" s="0"/>
      <c r="I7" s="20" t="s">
        <v>15</v>
      </c>
      <c r="J7" s="5" t="s">
        <v>16</v>
      </c>
    </row>
    <row r="8" ht="30" customHeight="1">
      <c r="A8" s="10" t="s">
        <v>17</v>
      </c>
      <c r="B8" s="10"/>
      <c r="C8" s="15" t="s">
        <v>18</v>
      </c>
      <c r="D8" s="15"/>
      <c r="E8" s="15"/>
      <c r="F8" s="15"/>
      <c r="G8" s="15"/>
      <c r="H8" s="0"/>
      <c r="I8" s="20" t="s">
        <v>218</v>
      </c>
      <c r="J8" s="5" t="s">
        <v>20</v>
      </c>
    </row>
    <row r="9" ht="30" customHeight="1">
      <c r="A9" s="10" t="s">
        <v>21</v>
      </c>
      <c r="B9" s="10"/>
      <c r="C9" s="11"/>
      <c r="D9" s="11"/>
      <c r="E9" s="11"/>
      <c r="F9" s="11"/>
      <c r="G9" s="11"/>
      <c r="H9" s="0"/>
      <c r="I9" s="20" t="s">
        <v>22</v>
      </c>
      <c r="J9" s="5" t="s">
        <v>23</v>
      </c>
    </row>
    <row r="10" ht="50" customHeight="1">
      <c r="A10" s="1" t="s">
        <v>616</v>
      </c>
      <c r="B10" s="1"/>
      <c r="C10" s="1"/>
      <c r="D10" s="1"/>
      <c r="E10" s="1"/>
      <c r="F10" s="1"/>
      <c r="G10" s="1"/>
      <c r="H10" s="1"/>
      <c r="I10" s="1"/>
      <c r="J10" s="1"/>
    </row>
    <row r="11" ht="30" customHeight="1">
      <c r="A11" s="5" t="s">
        <v>63</v>
      </c>
      <c r="B11" s="5" t="s">
        <v>64</v>
      </c>
      <c r="C11" s="5" t="s">
        <v>617</v>
      </c>
      <c r="D11" s="5"/>
      <c r="E11" s="5"/>
      <c r="F11" s="5"/>
      <c r="G11" s="5"/>
      <c r="H11" s="5"/>
      <c r="I11" s="5"/>
      <c r="J11" s="5"/>
    </row>
    <row r="12" ht="30" customHeight="1">
      <c r="A12" s="5"/>
      <c r="B12" s="5"/>
      <c r="C12" s="5" t="s">
        <v>227</v>
      </c>
      <c r="D12" s="5"/>
      <c r="E12" s="5" t="s">
        <v>260</v>
      </c>
      <c r="F12" s="5"/>
      <c r="G12" s="5"/>
      <c r="H12" s="5"/>
      <c r="I12" s="5"/>
      <c r="J12" s="5"/>
    </row>
    <row r="13" ht="30" customHeight="1">
      <c r="A13" s="5"/>
      <c r="B13" s="5"/>
      <c r="C13" s="5"/>
      <c r="D13" s="0"/>
      <c r="E13" s="5" t="s">
        <v>618</v>
      </c>
      <c r="F13" s="5"/>
      <c r="G13" s="5" t="s">
        <v>619</v>
      </c>
      <c r="H13" s="5"/>
      <c r="I13" s="5" t="s">
        <v>620</v>
      </c>
      <c r="J13" s="5"/>
    </row>
    <row r="14" ht="30" customHeight="1">
      <c r="A14" s="5"/>
      <c r="B14" s="5"/>
      <c r="C14" s="5" t="s">
        <v>621</v>
      </c>
      <c r="D14" s="5" t="s">
        <v>622</v>
      </c>
      <c r="E14" s="5" t="s">
        <v>621</v>
      </c>
      <c r="F14" s="5" t="s">
        <v>622</v>
      </c>
      <c r="G14" s="5" t="s">
        <v>621</v>
      </c>
      <c r="H14" s="5" t="s">
        <v>622</v>
      </c>
      <c r="I14" s="5" t="s">
        <v>621</v>
      </c>
      <c r="J14" s="5" t="s">
        <v>622</v>
      </c>
    </row>
    <row r="15" ht="20" customHeight="1">
      <c r="A15" s="5" t="s">
        <v>70</v>
      </c>
      <c r="B15" s="5" t="s">
        <v>71</v>
      </c>
      <c r="C15" s="5" t="s">
        <v>72</v>
      </c>
      <c r="D15" s="5" t="s">
        <v>73</v>
      </c>
      <c r="E15" s="5" t="s">
        <v>74</v>
      </c>
      <c r="F15" s="5" t="s">
        <v>75</v>
      </c>
      <c r="G15" s="5" t="s">
        <v>155</v>
      </c>
      <c r="H15" s="5" t="s">
        <v>156</v>
      </c>
      <c r="I15" s="5" t="s">
        <v>157</v>
      </c>
      <c r="J15" s="5" t="s">
        <v>158</v>
      </c>
    </row>
    <row r="16" ht="30" customHeight="1">
      <c r="A16" s="24" t="s">
        <v>623</v>
      </c>
      <c r="B16" s="25" t="s">
        <v>131</v>
      </c>
      <c r="C16" s="23">
        <f>E16+G16+I16</f>
      </c>
      <c r="D16" s="23">
        <f>F16+H16+J16</f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</row>
    <row r="17" ht="30" customHeight="1">
      <c r="A17" s="6" t="s">
        <v>624</v>
      </c>
      <c r="B17" s="5" t="s">
        <v>133</v>
      </c>
      <c r="C17" s="7">
        <f>E17+G17+I17</f>
      </c>
      <c r="D17" s="7">
        <f>F17+H17+J17</f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</row>
    <row r="18" ht="30" customHeight="1">
      <c r="A18" s="6" t="s">
        <v>625</v>
      </c>
      <c r="B18" s="5" t="s">
        <v>626</v>
      </c>
      <c r="C18" s="7">
        <f>E18+G18+I18</f>
      </c>
      <c r="D18" s="7">
        <f>F18+H18+J18</f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ht="30" customHeight="1">
      <c r="A19" s="6" t="s">
        <v>627</v>
      </c>
      <c r="B19" s="5" t="s">
        <v>628</v>
      </c>
      <c r="C19" s="7">
        <f>E19+G19+I19</f>
      </c>
      <c r="D19" s="7">
        <f>F19+H19+J19</f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</row>
    <row r="20" ht="30" customHeight="1">
      <c r="A20" s="6" t="s">
        <v>629</v>
      </c>
      <c r="B20" s="5" t="s">
        <v>630</v>
      </c>
      <c r="C20" s="7">
        <f>E20+G20+I20</f>
      </c>
      <c r="D20" s="7">
        <f>F20+H20+J20</f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</row>
    <row r="21" ht="30" customHeight="1">
      <c r="A21" s="6" t="s">
        <v>631</v>
      </c>
      <c r="B21" s="5" t="s">
        <v>632</v>
      </c>
      <c r="C21" s="7">
        <f>E21+G21+I21</f>
      </c>
      <c r="D21" s="7">
        <f>F21+H21+J21</f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</row>
    <row r="22" ht="30" customHeight="1">
      <c r="A22" s="6" t="s">
        <v>633</v>
      </c>
      <c r="B22" s="5" t="s">
        <v>634</v>
      </c>
      <c r="C22" s="7">
        <f>E22+G22+I22</f>
      </c>
      <c r="D22" s="7">
        <f>F22+H22+J22</f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ht="30" customHeight="1">
      <c r="A23" s="6" t="s">
        <v>635</v>
      </c>
      <c r="B23" s="5" t="s">
        <v>636</v>
      </c>
      <c r="C23" s="7">
        <f>E23+G23+I23</f>
      </c>
      <c r="D23" s="7">
        <f>F23+H23+J23</f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</row>
    <row r="24" ht="30" customHeight="1">
      <c r="A24" s="6" t="s">
        <v>637</v>
      </c>
      <c r="B24" s="5" t="s">
        <v>638</v>
      </c>
      <c r="C24" s="7">
        <f>E24+G24+I24</f>
      </c>
      <c r="D24" s="7">
        <f>F24+H24+J24</f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</row>
    <row r="25" ht="30" customHeight="1">
      <c r="A25" s="6" t="s">
        <v>639</v>
      </c>
      <c r="B25" s="5" t="s">
        <v>640</v>
      </c>
      <c r="C25" s="7">
        <f>E25+G25+I25</f>
      </c>
      <c r="D25" s="7">
        <f>F25+H25+J25</f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</row>
    <row r="26" ht="30" customHeight="1">
      <c r="A26" s="6" t="s">
        <v>641</v>
      </c>
      <c r="B26" s="5" t="s">
        <v>135</v>
      </c>
      <c r="C26" s="7">
        <f>E26+G26+I26</f>
      </c>
      <c r="D26" s="7">
        <f>F26+H26+J26</f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</row>
    <row r="27" ht="30" customHeight="1">
      <c r="A27" s="6" t="s">
        <v>642</v>
      </c>
      <c r="B27" s="5" t="s">
        <v>369</v>
      </c>
      <c r="C27" s="7">
        <f>E27+G27+I27</f>
      </c>
      <c r="D27" s="7">
        <f>F27+H27+J27</f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</row>
    <row r="28" ht="30" customHeight="1">
      <c r="A28" s="6" t="s">
        <v>643</v>
      </c>
      <c r="B28" s="5" t="s">
        <v>371</v>
      </c>
      <c r="C28" s="7">
        <f>E28+G28+I28</f>
      </c>
      <c r="D28" s="7">
        <f>F28+H28+J28</f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</row>
    <row r="29" ht="30" customHeight="1">
      <c r="A29" s="6" t="s">
        <v>644</v>
      </c>
      <c r="B29" s="5" t="s">
        <v>373</v>
      </c>
      <c r="C29" s="7">
        <f>E29+G29+I29</f>
      </c>
      <c r="D29" s="7">
        <f>F29+H29+J29</f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</row>
    <row r="30" ht="30" customHeight="1">
      <c r="A30" s="6" t="s">
        <v>645</v>
      </c>
      <c r="B30" s="5" t="s">
        <v>375</v>
      </c>
      <c r="C30" s="7">
        <f>E30+G30+I30</f>
      </c>
      <c r="D30" s="7">
        <f>F30+H30+J30</f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</row>
    <row r="31" ht="30" customHeight="1">
      <c r="A31" s="6" t="s">
        <v>646</v>
      </c>
      <c r="B31" s="5" t="s">
        <v>377</v>
      </c>
      <c r="C31" s="7">
        <f>E31+G31+I31</f>
      </c>
      <c r="D31" s="7">
        <f>F31+H31+J31</f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</row>
    <row r="32" ht="30" customHeight="1">
      <c r="A32" s="6" t="s">
        <v>647</v>
      </c>
      <c r="B32" s="5" t="s">
        <v>384</v>
      </c>
      <c r="C32" s="7">
        <f>E32+G32+I32</f>
      </c>
      <c r="D32" s="7">
        <f>F32+H32+J32</f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</row>
    <row r="33" ht="30" customHeight="1">
      <c r="A33" s="6" t="s">
        <v>648</v>
      </c>
      <c r="B33" s="5" t="s">
        <v>649</v>
      </c>
      <c r="C33" s="7">
        <f>E33+G33+I33</f>
      </c>
      <c r="D33" s="7">
        <f>F33+H33+J33</f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</row>
    <row r="34" ht="30" customHeight="1">
      <c r="A34" s="6" t="s">
        <v>650</v>
      </c>
      <c r="B34" s="5" t="s">
        <v>651</v>
      </c>
      <c r="C34" s="7">
        <f>E34+G34+I34</f>
      </c>
      <c r="D34" s="7">
        <f>F34+H34+J34</f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</row>
    <row r="35" ht="30" customHeight="1">
      <c r="A35" s="24" t="s">
        <v>652</v>
      </c>
      <c r="B35" s="25" t="s">
        <v>273</v>
      </c>
      <c r="C35" s="23">
        <f>E35+G35+I35</f>
      </c>
      <c r="D35" s="23">
        <f>F35+H35+J35</f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</row>
    <row r="36" ht="30" customHeight="1">
      <c r="A36" s="6" t="s">
        <v>653</v>
      </c>
      <c r="B36" s="5" t="s">
        <v>379</v>
      </c>
      <c r="C36" s="7">
        <f>E36+G36+I36</f>
      </c>
      <c r="D36" s="7">
        <f>F36+H36+J36</f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</row>
    <row r="37" ht="30" customHeight="1">
      <c r="A37" s="6" t="s">
        <v>654</v>
      </c>
      <c r="B37" s="5" t="s">
        <v>655</v>
      </c>
      <c r="C37" s="7">
        <f>E37+G37+I37</f>
      </c>
      <c r="D37" s="7">
        <f>F37+H37+J37</f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</row>
    <row r="38" ht="30" customHeight="1">
      <c r="A38" s="6" t="s">
        <v>656</v>
      </c>
      <c r="B38" s="5" t="s">
        <v>657</v>
      </c>
      <c r="C38" s="7">
        <f>E38+G38+I38</f>
      </c>
      <c r="D38" s="7">
        <f>F38+H38+J38</f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</row>
    <row r="39" ht="30" customHeight="1">
      <c r="A39" s="6" t="s">
        <v>658</v>
      </c>
      <c r="B39" s="5" t="s">
        <v>659</v>
      </c>
      <c r="C39" s="7">
        <f>E39+G39+I39</f>
      </c>
      <c r="D39" s="7">
        <f>F39+H39+J39</f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</row>
    <row r="40" ht="30" customHeight="1">
      <c r="A40" s="6" t="s">
        <v>660</v>
      </c>
      <c r="B40" s="5" t="s">
        <v>661</v>
      </c>
      <c r="C40" s="7">
        <f>E40+G40+I40</f>
      </c>
      <c r="D40" s="7">
        <f>F40+H40+J40</f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</row>
    <row r="41" ht="30" customHeight="1">
      <c r="A41" s="6" t="s">
        <v>662</v>
      </c>
      <c r="B41" s="5" t="s">
        <v>663</v>
      </c>
      <c r="C41" s="7">
        <f>E41+G41+I41</f>
      </c>
      <c r="D41" s="7">
        <f>F41+H41+J41</f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</row>
    <row r="42" ht="30" customHeight="1">
      <c r="A42" s="6" t="s">
        <v>664</v>
      </c>
      <c r="B42" s="5" t="s">
        <v>381</v>
      </c>
      <c r="C42" s="7">
        <f>E42+G42+I42</f>
      </c>
      <c r="D42" s="7">
        <f>F42+H42+J42</f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</row>
    <row r="43" ht="30" customHeight="1">
      <c r="A43" s="6" t="s">
        <v>665</v>
      </c>
      <c r="B43" s="5" t="s">
        <v>666</v>
      </c>
      <c r="C43" s="7">
        <f>E43+G43+I43</f>
      </c>
      <c r="D43" s="7">
        <f>F43+H43+J43</f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</row>
    <row r="44" ht="30" customHeight="1">
      <c r="A44" s="6" t="s">
        <v>667</v>
      </c>
      <c r="B44" s="5" t="s">
        <v>668</v>
      </c>
      <c r="C44" s="7">
        <f>E44+G44+I44</f>
      </c>
      <c r="D44" s="7">
        <f>F44+H44+J44</f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ht="30" customHeight="1">
      <c r="A45" s="6" t="s">
        <v>669</v>
      </c>
      <c r="B45" s="5" t="s">
        <v>670</v>
      </c>
      <c r="C45" s="7">
        <f>E45+G45+I45</f>
      </c>
      <c r="D45" s="7">
        <f>F45+H45+J45</f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</row>
    <row r="46" ht="30" customHeight="1">
      <c r="A46" s="6" t="s">
        <v>671</v>
      </c>
      <c r="B46" s="5" t="s">
        <v>672</v>
      </c>
      <c r="C46" s="7">
        <f>E46+G46+I46</f>
      </c>
      <c r="D46" s="7">
        <f>F46+H46+J46</f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</row>
    <row r="47" ht="30" customHeight="1">
      <c r="A47" s="6" t="s">
        <v>673</v>
      </c>
      <c r="B47" s="5" t="s">
        <v>674</v>
      </c>
      <c r="C47" s="7">
        <f>E47+G47+I47</f>
      </c>
      <c r="D47" s="7">
        <f>F47+H47+J47</f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</row>
    <row r="48" ht="30" customHeight="1">
      <c r="A48" s="6" t="s">
        <v>675</v>
      </c>
      <c r="B48" s="5" t="s">
        <v>676</v>
      </c>
      <c r="C48" s="7">
        <f>E48+G48+I48</f>
      </c>
      <c r="D48" s="7">
        <f>F48+H48+J48</f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</row>
    <row r="49" ht="30" customHeight="1">
      <c r="A49" s="24" t="s">
        <v>677</v>
      </c>
      <c r="B49" s="25" t="s">
        <v>275</v>
      </c>
      <c r="C49" s="23">
        <f>E49+G49+I49</f>
      </c>
      <c r="D49" s="23">
        <f>F49+H49+J49</f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</row>
    <row r="50" ht="30" customHeight="1">
      <c r="A50" s="6" t="s">
        <v>678</v>
      </c>
      <c r="B50" s="5" t="s">
        <v>277</v>
      </c>
      <c r="C50" s="7">
        <f>E50+G50+I50</f>
      </c>
      <c r="D50" s="7">
        <f>F50+H50+J50</f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</row>
    <row r="51" ht="30" customHeight="1">
      <c r="A51" s="6" t="s">
        <v>679</v>
      </c>
      <c r="B51" s="5" t="s">
        <v>279</v>
      </c>
      <c r="C51" s="7">
        <f>E51+G51+I51</f>
      </c>
      <c r="D51" s="7">
        <f>F51+H51+J51</f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</row>
    <row r="52" ht="30" customHeight="1">
      <c r="A52" s="6" t="s">
        <v>680</v>
      </c>
      <c r="B52" s="5" t="s">
        <v>281</v>
      </c>
      <c r="C52" s="7">
        <f>E52+G52+I52</f>
      </c>
      <c r="D52" s="7">
        <f>F52+H52+J52</f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</row>
    <row r="53" ht="30" customHeight="1">
      <c r="A53" s="6" t="s">
        <v>681</v>
      </c>
      <c r="B53" s="5" t="s">
        <v>283</v>
      </c>
      <c r="C53" s="7">
        <f>E53+G53+I53</f>
      </c>
      <c r="D53" s="7">
        <f>F53+H53+J53</f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</row>
    <row r="54" ht="30" customHeight="1">
      <c r="A54" s="6" t="s">
        <v>682</v>
      </c>
      <c r="B54" s="5" t="s">
        <v>683</v>
      </c>
      <c r="C54" s="7">
        <f>E54+G54+I54</f>
      </c>
      <c r="D54" s="7">
        <f>F54+H54+J54</f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</row>
    <row r="55" ht="30" customHeight="1">
      <c r="A55" s="6" t="s">
        <v>684</v>
      </c>
      <c r="B55" s="5" t="s">
        <v>685</v>
      </c>
      <c r="C55" s="7">
        <f>E55+G55+I55</f>
      </c>
      <c r="D55" s="7">
        <f>F55+H55+J55</f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</row>
    <row r="56" ht="30" customHeight="1">
      <c r="A56" s="6" t="s">
        <v>686</v>
      </c>
      <c r="B56" s="5" t="s">
        <v>687</v>
      </c>
      <c r="C56" s="7">
        <f>E56+G56+I56</f>
      </c>
      <c r="D56" s="7">
        <f>F56+H56+J56</f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</row>
    <row r="57" ht="30" customHeight="1">
      <c r="A57" s="6" t="s">
        <v>688</v>
      </c>
      <c r="B57" s="5" t="s">
        <v>689</v>
      </c>
      <c r="C57" s="7">
        <f>E57+G57+I57</f>
      </c>
      <c r="D57" s="7">
        <f>F57+H57+J57</f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</row>
    <row r="58" ht="30" customHeight="1">
      <c r="A58" s="6" t="s">
        <v>690</v>
      </c>
      <c r="B58" s="5" t="s">
        <v>691</v>
      </c>
      <c r="C58" s="7">
        <f>E58+G58+I58</f>
      </c>
      <c r="D58" s="7">
        <f>F58+H58+J58</f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</row>
    <row r="59" ht="20" customHeight="1">
      <c r="A59" s="21" t="s">
        <v>136</v>
      </c>
      <c r="B59" s="25" t="s">
        <v>137</v>
      </c>
      <c r="C59" s="23">
        <f>VLOOKUP("1000",B:U,2,0) + VLOOKUP("2000",B:U,2,0) + VLOOKUP("3000",B:U,2,0)</f>
      </c>
      <c r="D59" s="23">
        <f>VLOOKUP("1000",B:U,3,0) + VLOOKUP("2000",B:U,3,0) + VLOOKUP("3000",B:U,3,0)</f>
      </c>
      <c r="E59" s="23">
        <f>VLOOKUP("1000",B:U,4,0) + VLOOKUP("2000",B:U,4,0) + VLOOKUP("3000",B:U,4,0)</f>
      </c>
      <c r="F59" s="23">
        <f>VLOOKUP("1000",B:U,5,0) + VLOOKUP("2000",B:U,5,0) + VLOOKUP("3000",B:U,5,0)</f>
      </c>
      <c r="G59" s="23">
        <f>VLOOKUP("1000",B:U,6,0) + VLOOKUP("2000",B:U,6,0) + VLOOKUP("3000",B:U,6,0)</f>
      </c>
      <c r="H59" s="23">
        <f>VLOOKUP("1000",B:U,7,0) + VLOOKUP("2000",B:U,7,0) + VLOOKUP("3000",B:U,7,0)</f>
      </c>
      <c r="I59" s="23">
        <f>VLOOKUP("1000",B:U,8,0) + VLOOKUP("2000",B:U,8,0) + VLOOKUP("3000",B:U,8,0)</f>
      </c>
      <c r="J59" s="23">
        <f>VLOOKUP("1000",B:U,9,0) + VLOOKUP("2000",B:U,9,0) + VLOOKUP("3000",B:U,9,0)</f>
      </c>
    </row>
  </sheetData>
  <sheetProtection password="" sheet="1" objects="1" scenarios="1"/>
  <mergeCells>
    <mergeCell ref="A1:J1"/>
    <mergeCell ref="A2:J2"/>
    <mergeCell ref="A6:B6"/>
    <mergeCell ref="C6:G6"/>
    <mergeCell ref="A7:B7"/>
    <mergeCell ref="C7:G7"/>
    <mergeCell ref="A8:B8"/>
    <mergeCell ref="C8:G8"/>
    <mergeCell ref="A9:B9"/>
    <mergeCell ref="C9:G9"/>
    <mergeCell ref="A10:J10"/>
    <mergeCell ref="A11:A14"/>
    <mergeCell ref="B11:B14"/>
    <mergeCell ref="C11:J11"/>
    <mergeCell ref="C12:D13"/>
    <mergeCell ref="E12:J12"/>
    <mergeCell ref="E13:F13"/>
    <mergeCell ref="G13:H13"/>
    <mergeCell ref="I13:J13"/>
  </mergeCells>
  <phoneticPr fontId="0" type="noConversion"/>
  <pageMargins left="0.4" right="0.4" top="0.4" bottom="0.4" header="0.1" footer="0.1"/>
  <pageSetup paperSize="9" fitToHeight="0" orientation="landscape" verticalDpi="0" r:id="rId23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1" width="24.83" customWidth="1"/>
  </cols>
  <sheetData>
    <row r="1" ht="50" customHeight="1">
      <c r="A1" s="1" t="s">
        <v>692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>
      <c r="A2" s="5" t="s">
        <v>63</v>
      </c>
      <c r="B2" s="5" t="s">
        <v>64</v>
      </c>
      <c r="C2" s="5" t="s">
        <v>442</v>
      </c>
      <c r="D2" s="5"/>
      <c r="E2" s="5"/>
      <c r="F2" s="5"/>
      <c r="G2" s="5" t="s">
        <v>443</v>
      </c>
      <c r="H2" s="5"/>
      <c r="I2" s="5"/>
      <c r="J2" s="5"/>
      <c r="K2" s="5"/>
    </row>
    <row r="3" ht="30" customHeight="1">
      <c r="A3" s="5"/>
      <c r="B3" s="5"/>
      <c r="C3" s="5" t="s">
        <v>227</v>
      </c>
      <c r="D3" s="5" t="s">
        <v>260</v>
      </c>
      <c r="E3" s="5"/>
      <c r="F3" s="5"/>
      <c r="G3" s="5" t="s">
        <v>227</v>
      </c>
      <c r="H3" s="5" t="s">
        <v>260</v>
      </c>
      <c r="I3" s="5"/>
      <c r="J3" s="5"/>
      <c r="K3" s="5"/>
    </row>
    <row r="4" ht="30" customHeight="1">
      <c r="A4" s="5"/>
      <c r="B4" s="5"/>
      <c r="C4" s="5"/>
      <c r="D4" s="5" t="s">
        <v>448</v>
      </c>
      <c r="E4" s="5" t="s">
        <v>449</v>
      </c>
      <c r="F4" s="5" t="s">
        <v>471</v>
      </c>
      <c r="G4" s="5"/>
      <c r="H4" s="5" t="s">
        <v>451</v>
      </c>
      <c r="I4" s="5" t="s">
        <v>693</v>
      </c>
      <c r="J4" s="5" t="s">
        <v>694</v>
      </c>
      <c r="K4" s="5" t="s">
        <v>695</v>
      </c>
    </row>
    <row r="5" ht="20" customHeight="1">
      <c r="A5" s="5" t="s">
        <v>70</v>
      </c>
      <c r="B5" s="5" t="s">
        <v>71</v>
      </c>
      <c r="C5" s="5" t="s">
        <v>72</v>
      </c>
      <c r="D5" s="5" t="s">
        <v>73</v>
      </c>
      <c r="E5" s="5" t="s">
        <v>74</v>
      </c>
      <c r="F5" s="5" t="s">
        <v>75</v>
      </c>
      <c r="G5" s="5" t="s">
        <v>155</v>
      </c>
      <c r="H5" s="5" t="s">
        <v>156</v>
      </c>
      <c r="I5" s="5" t="s">
        <v>157</v>
      </c>
      <c r="J5" s="5" t="s">
        <v>158</v>
      </c>
      <c r="K5" s="5" t="s">
        <v>159</v>
      </c>
    </row>
    <row r="6" ht="30" customHeight="1">
      <c r="A6" s="24" t="s">
        <v>623</v>
      </c>
      <c r="B6" s="25" t="s">
        <v>131</v>
      </c>
      <c r="C6" s="23">
        <f>D6+E6+F6</f>
      </c>
      <c r="D6" s="23">
        <v>0</v>
      </c>
      <c r="E6" s="23">
        <v>0</v>
      </c>
      <c r="F6" s="23">
        <v>0</v>
      </c>
      <c r="G6" s="23">
        <f>H6+I6+J6+K6</f>
      </c>
      <c r="H6" s="23">
        <v>0</v>
      </c>
      <c r="I6" s="23">
        <v>0</v>
      </c>
      <c r="J6" s="23">
        <v>0</v>
      </c>
      <c r="K6" s="23">
        <v>0</v>
      </c>
    </row>
    <row r="7" ht="30" customHeight="1">
      <c r="A7" s="6" t="s">
        <v>624</v>
      </c>
      <c r="B7" s="5" t="s">
        <v>133</v>
      </c>
      <c r="C7" s="7">
        <f>D7+E7+F7</f>
      </c>
      <c r="D7" s="7">
        <v>0</v>
      </c>
      <c r="E7" s="7">
        <v>0</v>
      </c>
      <c r="F7" s="7">
        <v>0</v>
      </c>
      <c r="G7" s="7">
        <f>H7+I7+J7+K7</f>
      </c>
      <c r="H7" s="7">
        <v>0</v>
      </c>
      <c r="I7" s="7">
        <v>0</v>
      </c>
      <c r="J7" s="7">
        <v>0</v>
      </c>
      <c r="K7" s="7">
        <v>0</v>
      </c>
    </row>
    <row r="8" ht="30" customHeight="1">
      <c r="A8" s="6" t="s">
        <v>625</v>
      </c>
      <c r="B8" s="5" t="s">
        <v>626</v>
      </c>
      <c r="C8" s="7">
        <f>D8+E8+F8</f>
      </c>
      <c r="D8" s="7">
        <v>0</v>
      </c>
      <c r="E8" s="7">
        <v>0</v>
      </c>
      <c r="F8" s="7">
        <v>0</v>
      </c>
      <c r="G8" s="7">
        <f>H8+I8+J8+K8</f>
      </c>
      <c r="H8" s="7">
        <v>0</v>
      </c>
      <c r="I8" s="7">
        <v>0</v>
      </c>
      <c r="J8" s="7">
        <v>0</v>
      </c>
      <c r="K8" s="7">
        <v>0</v>
      </c>
    </row>
    <row r="9" ht="30" customHeight="1">
      <c r="A9" s="6" t="s">
        <v>627</v>
      </c>
      <c r="B9" s="5" t="s">
        <v>628</v>
      </c>
      <c r="C9" s="7">
        <f>D9+E9+F9</f>
      </c>
      <c r="D9" s="7">
        <v>0</v>
      </c>
      <c r="E9" s="7">
        <v>0</v>
      </c>
      <c r="F9" s="7">
        <v>0</v>
      </c>
      <c r="G9" s="7">
        <f>H9+I9+J9+K9</f>
      </c>
      <c r="H9" s="7">
        <v>0</v>
      </c>
      <c r="I9" s="7">
        <v>0</v>
      </c>
      <c r="J9" s="7">
        <v>0</v>
      </c>
      <c r="K9" s="7">
        <v>0</v>
      </c>
    </row>
    <row r="10" ht="30" customHeight="1">
      <c r="A10" s="6" t="s">
        <v>629</v>
      </c>
      <c r="B10" s="5" t="s">
        <v>630</v>
      </c>
      <c r="C10" s="7">
        <f>D10+E10+F10</f>
      </c>
      <c r="D10" s="7">
        <v>0</v>
      </c>
      <c r="E10" s="7">
        <v>0</v>
      </c>
      <c r="F10" s="7">
        <v>0</v>
      </c>
      <c r="G10" s="7">
        <f>H10+I10+J10+K10</f>
      </c>
      <c r="H10" s="7">
        <v>0</v>
      </c>
      <c r="I10" s="7">
        <v>0</v>
      </c>
      <c r="J10" s="7">
        <v>0</v>
      </c>
      <c r="K10" s="7">
        <v>0</v>
      </c>
    </row>
    <row r="11" ht="30" customHeight="1">
      <c r="A11" s="6" t="s">
        <v>631</v>
      </c>
      <c r="B11" s="5" t="s">
        <v>632</v>
      </c>
      <c r="C11" s="7">
        <f>D11+E11+F11</f>
      </c>
      <c r="D11" s="7">
        <v>0</v>
      </c>
      <c r="E11" s="7">
        <v>0</v>
      </c>
      <c r="F11" s="7">
        <v>0</v>
      </c>
      <c r="G11" s="7">
        <f>H11+I11+J11+K11</f>
      </c>
      <c r="H11" s="7">
        <v>0</v>
      </c>
      <c r="I11" s="7">
        <v>0</v>
      </c>
      <c r="J11" s="7">
        <v>0</v>
      </c>
      <c r="K11" s="7">
        <v>0</v>
      </c>
    </row>
    <row r="12" ht="30" customHeight="1">
      <c r="A12" s="6" t="s">
        <v>633</v>
      </c>
      <c r="B12" s="5" t="s">
        <v>634</v>
      </c>
      <c r="C12" s="7">
        <f>D12+E12+F12</f>
      </c>
      <c r="D12" s="7">
        <v>0</v>
      </c>
      <c r="E12" s="7">
        <v>0</v>
      </c>
      <c r="F12" s="7">
        <v>0</v>
      </c>
      <c r="G12" s="7">
        <f>H12+I12+J12+K12</f>
      </c>
      <c r="H12" s="7">
        <v>0</v>
      </c>
      <c r="I12" s="7">
        <v>0</v>
      </c>
      <c r="J12" s="7">
        <v>0</v>
      </c>
      <c r="K12" s="7">
        <v>0</v>
      </c>
    </row>
    <row r="13" ht="30" customHeight="1">
      <c r="A13" s="6" t="s">
        <v>635</v>
      </c>
      <c r="B13" s="5" t="s">
        <v>636</v>
      </c>
      <c r="C13" s="7">
        <f>D13+E13+F13</f>
      </c>
      <c r="D13" s="7">
        <v>0</v>
      </c>
      <c r="E13" s="7">
        <v>0</v>
      </c>
      <c r="F13" s="7">
        <v>0</v>
      </c>
      <c r="G13" s="7">
        <f>H13+I13+J13+K13</f>
      </c>
      <c r="H13" s="7">
        <v>0</v>
      </c>
      <c r="I13" s="7">
        <v>0</v>
      </c>
      <c r="J13" s="7">
        <v>0</v>
      </c>
      <c r="K13" s="7">
        <v>0</v>
      </c>
    </row>
    <row r="14" ht="30" customHeight="1">
      <c r="A14" s="6" t="s">
        <v>637</v>
      </c>
      <c r="B14" s="5" t="s">
        <v>638</v>
      </c>
      <c r="C14" s="7">
        <f>D14+E14+F14</f>
      </c>
      <c r="D14" s="7">
        <v>0</v>
      </c>
      <c r="E14" s="7">
        <v>0</v>
      </c>
      <c r="F14" s="7">
        <v>0</v>
      </c>
      <c r="G14" s="7">
        <f>H14+I14+J14+K14</f>
      </c>
      <c r="H14" s="7">
        <v>0</v>
      </c>
      <c r="I14" s="7">
        <v>0</v>
      </c>
      <c r="J14" s="7">
        <v>0</v>
      </c>
      <c r="K14" s="7">
        <v>0</v>
      </c>
    </row>
    <row r="15" ht="30" customHeight="1">
      <c r="A15" s="6" t="s">
        <v>639</v>
      </c>
      <c r="B15" s="5" t="s">
        <v>640</v>
      </c>
      <c r="C15" s="7">
        <f>D15+E15+F15</f>
      </c>
      <c r="D15" s="7">
        <v>0</v>
      </c>
      <c r="E15" s="7">
        <v>0</v>
      </c>
      <c r="F15" s="7">
        <v>0</v>
      </c>
      <c r="G15" s="7">
        <f>H15+I15+J15+K15</f>
      </c>
      <c r="H15" s="7">
        <v>0</v>
      </c>
      <c r="I15" s="7">
        <v>0</v>
      </c>
      <c r="J15" s="7">
        <v>0</v>
      </c>
      <c r="K15" s="7">
        <v>0</v>
      </c>
    </row>
    <row r="16" ht="30" customHeight="1">
      <c r="A16" s="6" t="s">
        <v>641</v>
      </c>
      <c r="B16" s="5" t="s">
        <v>135</v>
      </c>
      <c r="C16" s="7">
        <f>D16+E16+F16</f>
      </c>
      <c r="D16" s="7">
        <v>0</v>
      </c>
      <c r="E16" s="7">
        <v>0</v>
      </c>
      <c r="F16" s="7">
        <v>0</v>
      </c>
      <c r="G16" s="7">
        <f>H16+I16+J16+K16</f>
      </c>
      <c r="H16" s="7">
        <v>0</v>
      </c>
      <c r="I16" s="7">
        <v>0</v>
      </c>
      <c r="J16" s="7">
        <v>0</v>
      </c>
      <c r="K16" s="7">
        <v>0</v>
      </c>
    </row>
    <row r="17" ht="30" customHeight="1">
      <c r="A17" s="6" t="s">
        <v>642</v>
      </c>
      <c r="B17" s="5" t="s">
        <v>369</v>
      </c>
      <c r="C17" s="7">
        <f>D17+E17+F17</f>
      </c>
      <c r="D17" s="7">
        <v>0</v>
      </c>
      <c r="E17" s="7">
        <v>0</v>
      </c>
      <c r="F17" s="7">
        <v>0</v>
      </c>
      <c r="G17" s="7">
        <f>H17+I17+J17+K17</f>
      </c>
      <c r="H17" s="7">
        <v>0</v>
      </c>
      <c r="I17" s="7">
        <v>0</v>
      </c>
      <c r="J17" s="7">
        <v>0</v>
      </c>
      <c r="K17" s="7">
        <v>0</v>
      </c>
    </row>
    <row r="18" ht="30" customHeight="1">
      <c r="A18" s="6" t="s">
        <v>643</v>
      </c>
      <c r="B18" s="5" t="s">
        <v>371</v>
      </c>
      <c r="C18" s="7">
        <f>D18+E18+F18</f>
      </c>
      <c r="D18" s="7">
        <v>0</v>
      </c>
      <c r="E18" s="7">
        <v>0</v>
      </c>
      <c r="F18" s="7">
        <v>0</v>
      </c>
      <c r="G18" s="7">
        <f>H18+I18+J18+K18</f>
      </c>
      <c r="H18" s="7">
        <v>0</v>
      </c>
      <c r="I18" s="7">
        <v>0</v>
      </c>
      <c r="J18" s="7">
        <v>0</v>
      </c>
      <c r="K18" s="7">
        <v>0</v>
      </c>
    </row>
    <row r="19" ht="30" customHeight="1">
      <c r="A19" s="6" t="s">
        <v>644</v>
      </c>
      <c r="B19" s="5" t="s">
        <v>373</v>
      </c>
      <c r="C19" s="7">
        <f>D19+E19+F19</f>
      </c>
      <c r="D19" s="7">
        <v>0</v>
      </c>
      <c r="E19" s="7">
        <v>0</v>
      </c>
      <c r="F19" s="7">
        <v>0</v>
      </c>
      <c r="G19" s="7">
        <f>H19+I19+J19+K19</f>
      </c>
      <c r="H19" s="7">
        <v>0</v>
      </c>
      <c r="I19" s="7">
        <v>0</v>
      </c>
      <c r="J19" s="7">
        <v>0</v>
      </c>
      <c r="K19" s="7">
        <v>0</v>
      </c>
    </row>
    <row r="20" ht="30" customHeight="1">
      <c r="A20" s="6" t="s">
        <v>645</v>
      </c>
      <c r="B20" s="5" t="s">
        <v>375</v>
      </c>
      <c r="C20" s="7">
        <f>D20+E20+F20</f>
      </c>
      <c r="D20" s="7">
        <v>0</v>
      </c>
      <c r="E20" s="7">
        <v>0</v>
      </c>
      <c r="F20" s="7">
        <v>0</v>
      </c>
      <c r="G20" s="7">
        <f>H20+I20+J20+K20</f>
      </c>
      <c r="H20" s="7">
        <v>0</v>
      </c>
      <c r="I20" s="7">
        <v>0</v>
      </c>
      <c r="J20" s="7">
        <v>0</v>
      </c>
      <c r="K20" s="7">
        <v>0</v>
      </c>
    </row>
    <row r="21" ht="30" customHeight="1">
      <c r="A21" s="6" t="s">
        <v>646</v>
      </c>
      <c r="B21" s="5" t="s">
        <v>377</v>
      </c>
      <c r="C21" s="7">
        <f>D21+E21+F21</f>
      </c>
      <c r="D21" s="7">
        <v>0</v>
      </c>
      <c r="E21" s="7">
        <v>0</v>
      </c>
      <c r="F21" s="7">
        <v>0</v>
      </c>
      <c r="G21" s="7">
        <f>H21+I21+J21+K21</f>
      </c>
      <c r="H21" s="7">
        <v>0</v>
      </c>
      <c r="I21" s="7">
        <v>0</v>
      </c>
      <c r="J21" s="7">
        <v>0</v>
      </c>
      <c r="K21" s="7">
        <v>0</v>
      </c>
    </row>
    <row r="22" ht="30" customHeight="1">
      <c r="A22" s="6" t="s">
        <v>647</v>
      </c>
      <c r="B22" s="5" t="s">
        <v>384</v>
      </c>
      <c r="C22" s="7">
        <f>D22+E22+F22</f>
      </c>
      <c r="D22" s="7">
        <v>0</v>
      </c>
      <c r="E22" s="7">
        <v>0</v>
      </c>
      <c r="F22" s="7">
        <v>0</v>
      </c>
      <c r="G22" s="7">
        <f>H22+I22+J22+K22</f>
      </c>
      <c r="H22" s="7">
        <v>0</v>
      </c>
      <c r="I22" s="7">
        <v>0</v>
      </c>
      <c r="J22" s="7">
        <v>0</v>
      </c>
      <c r="K22" s="7">
        <v>0</v>
      </c>
    </row>
    <row r="23" ht="30" customHeight="1">
      <c r="A23" s="6" t="s">
        <v>648</v>
      </c>
      <c r="B23" s="5" t="s">
        <v>649</v>
      </c>
      <c r="C23" s="7">
        <f>D23+E23+F23</f>
      </c>
      <c r="D23" s="7">
        <v>0</v>
      </c>
      <c r="E23" s="7">
        <v>0</v>
      </c>
      <c r="F23" s="7">
        <v>0</v>
      </c>
      <c r="G23" s="7">
        <f>H23+I23+J23+K23</f>
      </c>
      <c r="H23" s="7">
        <v>0</v>
      </c>
      <c r="I23" s="7">
        <v>0</v>
      </c>
      <c r="J23" s="7">
        <v>0</v>
      </c>
      <c r="K23" s="7">
        <v>0</v>
      </c>
    </row>
    <row r="24" ht="30" customHeight="1">
      <c r="A24" s="6" t="s">
        <v>650</v>
      </c>
      <c r="B24" s="5" t="s">
        <v>651</v>
      </c>
      <c r="C24" s="7">
        <f>D24+E24+F24</f>
      </c>
      <c r="D24" s="7">
        <v>0</v>
      </c>
      <c r="E24" s="7">
        <v>0</v>
      </c>
      <c r="F24" s="7">
        <v>0</v>
      </c>
      <c r="G24" s="7">
        <f>H24+I24+J24+K24</f>
      </c>
      <c r="H24" s="7">
        <v>0</v>
      </c>
      <c r="I24" s="7">
        <v>0</v>
      </c>
      <c r="J24" s="7">
        <v>0</v>
      </c>
      <c r="K24" s="7">
        <v>0</v>
      </c>
    </row>
    <row r="25" ht="30" customHeight="1">
      <c r="A25" s="24" t="s">
        <v>652</v>
      </c>
      <c r="B25" s="25" t="s">
        <v>273</v>
      </c>
      <c r="C25" s="23">
        <f>D25+E25+F25</f>
      </c>
      <c r="D25" s="23">
        <v>0</v>
      </c>
      <c r="E25" s="23">
        <v>0</v>
      </c>
      <c r="F25" s="23">
        <v>0</v>
      </c>
      <c r="G25" s="23">
        <f>H25+I25+J25+K25</f>
      </c>
      <c r="H25" s="23">
        <v>0</v>
      </c>
      <c r="I25" s="23">
        <v>0</v>
      </c>
      <c r="J25" s="23">
        <v>0</v>
      </c>
      <c r="K25" s="23">
        <v>0</v>
      </c>
    </row>
    <row r="26" ht="30" customHeight="1">
      <c r="A26" s="6" t="s">
        <v>653</v>
      </c>
      <c r="B26" s="5" t="s">
        <v>379</v>
      </c>
      <c r="C26" s="7">
        <f>D26+E26+F26</f>
      </c>
      <c r="D26" s="7">
        <v>0</v>
      </c>
      <c r="E26" s="7">
        <v>0</v>
      </c>
      <c r="F26" s="7">
        <v>0</v>
      </c>
      <c r="G26" s="7">
        <f>H26+I26+J26+K26</f>
      </c>
      <c r="H26" s="7">
        <v>0</v>
      </c>
      <c r="I26" s="7">
        <v>0</v>
      </c>
      <c r="J26" s="7">
        <v>0</v>
      </c>
      <c r="K26" s="7">
        <v>0</v>
      </c>
    </row>
    <row r="27" ht="30" customHeight="1">
      <c r="A27" s="6" t="s">
        <v>654</v>
      </c>
      <c r="B27" s="5" t="s">
        <v>655</v>
      </c>
      <c r="C27" s="7">
        <f>D27+E27+F27</f>
      </c>
      <c r="D27" s="7">
        <v>0</v>
      </c>
      <c r="E27" s="7">
        <v>0</v>
      </c>
      <c r="F27" s="7">
        <v>0</v>
      </c>
      <c r="G27" s="7">
        <f>H27+I27+J27+K27</f>
      </c>
      <c r="H27" s="7">
        <v>0</v>
      </c>
      <c r="I27" s="7">
        <v>0</v>
      </c>
      <c r="J27" s="7">
        <v>0</v>
      </c>
      <c r="K27" s="7">
        <v>0</v>
      </c>
    </row>
    <row r="28" ht="30" customHeight="1">
      <c r="A28" s="6" t="s">
        <v>656</v>
      </c>
      <c r="B28" s="5" t="s">
        <v>657</v>
      </c>
      <c r="C28" s="7">
        <f>D28+E28+F28</f>
      </c>
      <c r="D28" s="7">
        <v>0</v>
      </c>
      <c r="E28" s="7">
        <v>0</v>
      </c>
      <c r="F28" s="7">
        <v>0</v>
      </c>
      <c r="G28" s="7">
        <f>H28+I28+J28+K28</f>
      </c>
      <c r="H28" s="7">
        <v>0</v>
      </c>
      <c r="I28" s="7">
        <v>0</v>
      </c>
      <c r="J28" s="7">
        <v>0</v>
      </c>
      <c r="K28" s="7">
        <v>0</v>
      </c>
    </row>
    <row r="29" ht="30" customHeight="1">
      <c r="A29" s="6" t="s">
        <v>658</v>
      </c>
      <c r="B29" s="5" t="s">
        <v>659</v>
      </c>
      <c r="C29" s="7">
        <f>D29+E29+F29</f>
      </c>
      <c r="D29" s="7">
        <v>0</v>
      </c>
      <c r="E29" s="7">
        <v>0</v>
      </c>
      <c r="F29" s="7">
        <v>0</v>
      </c>
      <c r="G29" s="7">
        <f>H29+I29+J29+K29</f>
      </c>
      <c r="H29" s="7">
        <v>0</v>
      </c>
      <c r="I29" s="7">
        <v>0</v>
      </c>
      <c r="J29" s="7">
        <v>0</v>
      </c>
      <c r="K29" s="7">
        <v>0</v>
      </c>
    </row>
    <row r="30" ht="30" customHeight="1">
      <c r="A30" s="6" t="s">
        <v>660</v>
      </c>
      <c r="B30" s="5" t="s">
        <v>661</v>
      </c>
      <c r="C30" s="7">
        <f>D30+E30+F30</f>
      </c>
      <c r="D30" s="7">
        <v>0</v>
      </c>
      <c r="E30" s="7">
        <v>0</v>
      </c>
      <c r="F30" s="7">
        <v>0</v>
      </c>
      <c r="G30" s="7">
        <f>H30+I30+J30+K30</f>
      </c>
      <c r="H30" s="7">
        <v>0</v>
      </c>
      <c r="I30" s="7">
        <v>0</v>
      </c>
      <c r="J30" s="7">
        <v>0</v>
      </c>
      <c r="K30" s="7">
        <v>0</v>
      </c>
    </row>
    <row r="31" ht="30" customHeight="1">
      <c r="A31" s="6" t="s">
        <v>662</v>
      </c>
      <c r="B31" s="5" t="s">
        <v>663</v>
      </c>
      <c r="C31" s="7">
        <f>D31+E31+F31</f>
      </c>
      <c r="D31" s="7">
        <v>0</v>
      </c>
      <c r="E31" s="7">
        <v>0</v>
      </c>
      <c r="F31" s="7">
        <v>0</v>
      </c>
      <c r="G31" s="7">
        <f>H31+I31+J31+K31</f>
      </c>
      <c r="H31" s="7">
        <v>0</v>
      </c>
      <c r="I31" s="7">
        <v>0</v>
      </c>
      <c r="J31" s="7">
        <v>0</v>
      </c>
      <c r="K31" s="7">
        <v>0</v>
      </c>
    </row>
    <row r="32" ht="30" customHeight="1">
      <c r="A32" s="6" t="s">
        <v>664</v>
      </c>
      <c r="B32" s="5" t="s">
        <v>381</v>
      </c>
      <c r="C32" s="7">
        <f>D32+E32+F32</f>
      </c>
      <c r="D32" s="7">
        <v>0</v>
      </c>
      <c r="E32" s="7">
        <v>0</v>
      </c>
      <c r="F32" s="7">
        <v>0</v>
      </c>
      <c r="G32" s="7">
        <f>H32+I32+J32+K32</f>
      </c>
      <c r="H32" s="7">
        <v>0</v>
      </c>
      <c r="I32" s="7">
        <v>0</v>
      </c>
      <c r="J32" s="7">
        <v>0</v>
      </c>
      <c r="K32" s="7">
        <v>0</v>
      </c>
    </row>
    <row r="33" ht="30" customHeight="1">
      <c r="A33" s="6" t="s">
        <v>665</v>
      </c>
      <c r="B33" s="5" t="s">
        <v>666</v>
      </c>
      <c r="C33" s="7">
        <f>D33+E33+F33</f>
      </c>
      <c r="D33" s="7">
        <v>0</v>
      </c>
      <c r="E33" s="7">
        <v>0</v>
      </c>
      <c r="F33" s="7">
        <v>0</v>
      </c>
      <c r="G33" s="7">
        <f>H33+I33+J33+K33</f>
      </c>
      <c r="H33" s="7">
        <v>0</v>
      </c>
      <c r="I33" s="7">
        <v>0</v>
      </c>
      <c r="J33" s="7">
        <v>0</v>
      </c>
      <c r="K33" s="7">
        <v>0</v>
      </c>
    </row>
    <row r="34" ht="30" customHeight="1">
      <c r="A34" s="6" t="s">
        <v>667</v>
      </c>
      <c r="B34" s="5" t="s">
        <v>668</v>
      </c>
      <c r="C34" s="7">
        <f>D34+E34+F34</f>
      </c>
      <c r="D34" s="7">
        <v>0</v>
      </c>
      <c r="E34" s="7">
        <v>0</v>
      </c>
      <c r="F34" s="7">
        <v>0</v>
      </c>
      <c r="G34" s="7">
        <f>H34+I34+J34+K34</f>
      </c>
      <c r="H34" s="7">
        <v>0</v>
      </c>
      <c r="I34" s="7">
        <v>0</v>
      </c>
      <c r="J34" s="7">
        <v>0</v>
      </c>
      <c r="K34" s="7">
        <v>0</v>
      </c>
    </row>
    <row r="35" ht="30" customHeight="1">
      <c r="A35" s="6" t="s">
        <v>669</v>
      </c>
      <c r="B35" s="5" t="s">
        <v>670</v>
      </c>
      <c r="C35" s="7">
        <f>D35+E35+F35</f>
      </c>
      <c r="D35" s="7">
        <v>0</v>
      </c>
      <c r="E35" s="7">
        <v>0</v>
      </c>
      <c r="F35" s="7">
        <v>0</v>
      </c>
      <c r="G35" s="7">
        <f>H35+I35+J35+K35</f>
      </c>
      <c r="H35" s="7">
        <v>0</v>
      </c>
      <c r="I35" s="7">
        <v>0</v>
      </c>
      <c r="J35" s="7">
        <v>0</v>
      </c>
      <c r="K35" s="7">
        <v>0</v>
      </c>
    </row>
    <row r="36" ht="30" customHeight="1">
      <c r="A36" s="6" t="s">
        <v>671</v>
      </c>
      <c r="B36" s="5" t="s">
        <v>672</v>
      </c>
      <c r="C36" s="7">
        <f>D36+E36+F36</f>
      </c>
      <c r="D36" s="7">
        <v>0</v>
      </c>
      <c r="E36" s="7">
        <v>0</v>
      </c>
      <c r="F36" s="7">
        <v>0</v>
      </c>
      <c r="G36" s="7">
        <f>H36+I36+J36+K36</f>
      </c>
      <c r="H36" s="7">
        <v>0</v>
      </c>
      <c r="I36" s="7">
        <v>0</v>
      </c>
      <c r="J36" s="7">
        <v>0</v>
      </c>
      <c r="K36" s="7">
        <v>0</v>
      </c>
    </row>
    <row r="37" ht="30" customHeight="1">
      <c r="A37" s="6" t="s">
        <v>673</v>
      </c>
      <c r="B37" s="5" t="s">
        <v>674</v>
      </c>
      <c r="C37" s="7">
        <f>D37+E37+F37</f>
      </c>
      <c r="D37" s="7">
        <v>0</v>
      </c>
      <c r="E37" s="7">
        <v>0</v>
      </c>
      <c r="F37" s="7">
        <v>0</v>
      </c>
      <c r="G37" s="7">
        <f>H37+I37+J37+K37</f>
      </c>
      <c r="H37" s="7">
        <v>0</v>
      </c>
      <c r="I37" s="7">
        <v>0</v>
      </c>
      <c r="J37" s="7">
        <v>0</v>
      </c>
      <c r="K37" s="7">
        <v>0</v>
      </c>
    </row>
    <row r="38" ht="30" customHeight="1">
      <c r="A38" s="6" t="s">
        <v>675</v>
      </c>
      <c r="B38" s="5" t="s">
        <v>676</v>
      </c>
      <c r="C38" s="7">
        <f>D38+E38+F38</f>
      </c>
      <c r="D38" s="7">
        <v>0</v>
      </c>
      <c r="E38" s="7">
        <v>0</v>
      </c>
      <c r="F38" s="7">
        <v>0</v>
      </c>
      <c r="G38" s="7">
        <f>H38+I38+J38+K38</f>
      </c>
      <c r="H38" s="7">
        <v>0</v>
      </c>
      <c r="I38" s="7">
        <v>0</v>
      </c>
      <c r="J38" s="7">
        <v>0</v>
      </c>
      <c r="K38" s="7">
        <v>0</v>
      </c>
    </row>
    <row r="39" ht="30" customHeight="1">
      <c r="A39" s="24" t="s">
        <v>677</v>
      </c>
      <c r="B39" s="25" t="s">
        <v>275</v>
      </c>
      <c r="C39" s="23">
        <f>D39+E39+F39</f>
      </c>
      <c r="D39" s="23">
        <v>0</v>
      </c>
      <c r="E39" s="23">
        <v>0</v>
      </c>
      <c r="F39" s="23">
        <v>0</v>
      </c>
      <c r="G39" s="23">
        <f>H39+I39+J39+K39</f>
      </c>
      <c r="H39" s="23">
        <v>0</v>
      </c>
      <c r="I39" s="23">
        <v>0</v>
      </c>
      <c r="J39" s="23">
        <v>0</v>
      </c>
      <c r="K39" s="23">
        <v>0</v>
      </c>
    </row>
    <row r="40" ht="30" customHeight="1">
      <c r="A40" s="6" t="s">
        <v>678</v>
      </c>
      <c r="B40" s="5" t="s">
        <v>277</v>
      </c>
      <c r="C40" s="7">
        <f>D40+E40+F40</f>
      </c>
      <c r="D40" s="7">
        <v>0</v>
      </c>
      <c r="E40" s="7">
        <v>0</v>
      </c>
      <c r="F40" s="7">
        <v>0</v>
      </c>
      <c r="G40" s="7">
        <f>H40+I40+J40+K40</f>
      </c>
      <c r="H40" s="7">
        <v>0</v>
      </c>
      <c r="I40" s="7">
        <v>0</v>
      </c>
      <c r="J40" s="7">
        <v>0</v>
      </c>
      <c r="K40" s="7">
        <v>0</v>
      </c>
    </row>
    <row r="41" ht="30" customHeight="1">
      <c r="A41" s="6" t="s">
        <v>679</v>
      </c>
      <c r="B41" s="5" t="s">
        <v>279</v>
      </c>
      <c r="C41" s="7">
        <f>D41+E41+F41</f>
      </c>
      <c r="D41" s="7">
        <v>0</v>
      </c>
      <c r="E41" s="7">
        <v>0</v>
      </c>
      <c r="F41" s="7">
        <v>0</v>
      </c>
      <c r="G41" s="7">
        <f>H41+I41+J41+K41</f>
      </c>
      <c r="H41" s="7">
        <v>0</v>
      </c>
      <c r="I41" s="7">
        <v>0</v>
      </c>
      <c r="J41" s="7">
        <v>0</v>
      </c>
      <c r="K41" s="7">
        <v>0</v>
      </c>
    </row>
    <row r="42" ht="30" customHeight="1">
      <c r="A42" s="6" t="s">
        <v>680</v>
      </c>
      <c r="B42" s="5" t="s">
        <v>281</v>
      </c>
      <c r="C42" s="7">
        <f>D42+E42+F42</f>
      </c>
      <c r="D42" s="7">
        <v>0</v>
      </c>
      <c r="E42" s="7">
        <v>0</v>
      </c>
      <c r="F42" s="7">
        <v>0</v>
      </c>
      <c r="G42" s="7">
        <f>H42+I42+J42+K42</f>
      </c>
      <c r="H42" s="7">
        <v>0</v>
      </c>
      <c r="I42" s="7">
        <v>0</v>
      </c>
      <c r="J42" s="7">
        <v>0</v>
      </c>
      <c r="K42" s="7">
        <v>0</v>
      </c>
    </row>
    <row r="43" ht="30" customHeight="1">
      <c r="A43" s="6" t="s">
        <v>681</v>
      </c>
      <c r="B43" s="5" t="s">
        <v>283</v>
      </c>
      <c r="C43" s="7">
        <f>D43+E43+F43</f>
      </c>
      <c r="D43" s="7">
        <v>0</v>
      </c>
      <c r="E43" s="7">
        <v>0</v>
      </c>
      <c r="F43" s="7">
        <v>0</v>
      </c>
      <c r="G43" s="7">
        <f>H43+I43+J43+K43</f>
      </c>
      <c r="H43" s="7">
        <v>0</v>
      </c>
      <c r="I43" s="7">
        <v>0</v>
      </c>
      <c r="J43" s="7">
        <v>0</v>
      </c>
      <c r="K43" s="7">
        <v>0</v>
      </c>
    </row>
    <row r="44" ht="30" customHeight="1">
      <c r="A44" s="6" t="s">
        <v>682</v>
      </c>
      <c r="B44" s="5" t="s">
        <v>683</v>
      </c>
      <c r="C44" s="7">
        <f>D44+E44+F44</f>
      </c>
      <c r="D44" s="7">
        <v>0</v>
      </c>
      <c r="E44" s="7">
        <v>0</v>
      </c>
      <c r="F44" s="7">
        <v>0</v>
      </c>
      <c r="G44" s="7">
        <f>H44+I44+J44+K44</f>
      </c>
      <c r="H44" s="7">
        <v>0</v>
      </c>
      <c r="I44" s="7">
        <v>0</v>
      </c>
      <c r="J44" s="7">
        <v>0</v>
      </c>
      <c r="K44" s="7">
        <v>0</v>
      </c>
    </row>
    <row r="45" ht="30" customHeight="1">
      <c r="A45" s="6" t="s">
        <v>684</v>
      </c>
      <c r="B45" s="5" t="s">
        <v>685</v>
      </c>
      <c r="C45" s="7">
        <f>D45+E45+F45</f>
      </c>
      <c r="D45" s="7">
        <v>0</v>
      </c>
      <c r="E45" s="7">
        <v>0</v>
      </c>
      <c r="F45" s="7">
        <v>0</v>
      </c>
      <c r="G45" s="7">
        <f>H45+I45+J45+K45</f>
      </c>
      <c r="H45" s="7">
        <v>0</v>
      </c>
      <c r="I45" s="7">
        <v>0</v>
      </c>
      <c r="J45" s="7">
        <v>0</v>
      </c>
      <c r="K45" s="7">
        <v>0</v>
      </c>
    </row>
    <row r="46" ht="30" customHeight="1">
      <c r="A46" s="6" t="s">
        <v>686</v>
      </c>
      <c r="B46" s="5" t="s">
        <v>687</v>
      </c>
      <c r="C46" s="7">
        <f>D46+E46+F46</f>
      </c>
      <c r="D46" s="7">
        <v>0</v>
      </c>
      <c r="E46" s="7">
        <v>0</v>
      </c>
      <c r="F46" s="7">
        <v>0</v>
      </c>
      <c r="G46" s="7">
        <f>H46+I46+J46+K46</f>
      </c>
      <c r="H46" s="7">
        <v>0</v>
      </c>
      <c r="I46" s="7">
        <v>0</v>
      </c>
      <c r="J46" s="7">
        <v>0</v>
      </c>
      <c r="K46" s="7">
        <v>0</v>
      </c>
    </row>
    <row r="47" ht="30" customHeight="1">
      <c r="A47" s="6" t="s">
        <v>688</v>
      </c>
      <c r="B47" s="5" t="s">
        <v>689</v>
      </c>
      <c r="C47" s="7">
        <f>D47+E47+F47</f>
      </c>
      <c r="D47" s="7">
        <v>0</v>
      </c>
      <c r="E47" s="7">
        <v>0</v>
      </c>
      <c r="F47" s="7">
        <v>0</v>
      </c>
      <c r="G47" s="7">
        <f>H47+I47+J47+K47</f>
      </c>
      <c r="H47" s="7">
        <v>0</v>
      </c>
      <c r="I47" s="7">
        <v>0</v>
      </c>
      <c r="J47" s="7">
        <v>0</v>
      </c>
      <c r="K47" s="7">
        <v>0</v>
      </c>
    </row>
    <row r="48" ht="30" customHeight="1">
      <c r="A48" s="6" t="s">
        <v>690</v>
      </c>
      <c r="B48" s="5" t="s">
        <v>691</v>
      </c>
      <c r="C48" s="7">
        <f>D48+E48+F48</f>
      </c>
      <c r="D48" s="7">
        <v>0</v>
      </c>
      <c r="E48" s="7">
        <v>0</v>
      </c>
      <c r="F48" s="7">
        <v>0</v>
      </c>
      <c r="G48" s="7">
        <f>H48+I48+J48+K48</f>
      </c>
      <c r="H48" s="7">
        <v>0</v>
      </c>
      <c r="I48" s="7">
        <v>0</v>
      </c>
      <c r="J48" s="7">
        <v>0</v>
      </c>
      <c r="K48" s="7">
        <v>0</v>
      </c>
    </row>
    <row r="49" ht="20" customHeight="1">
      <c r="A49" s="21" t="s">
        <v>136</v>
      </c>
      <c r="B49" s="25" t="s">
        <v>137</v>
      </c>
      <c r="C49" s="23">
        <f>VLOOKUP("1000",B:U,2,0) + VLOOKUP("2000",B:U,2,0) + VLOOKUP("3000",B:U,2,0)</f>
      </c>
      <c r="D49" s="23">
        <f>VLOOKUP("1000",B:U,3,0) + VLOOKUP("2000",B:U,3,0) + VLOOKUP("3000",B:U,3,0)</f>
      </c>
      <c r="E49" s="23">
        <f>VLOOKUP("1000",B:U,4,0) + VLOOKUP("2000",B:U,4,0) + VLOOKUP("3000",B:U,4,0)</f>
      </c>
      <c r="F49" s="23">
        <f>VLOOKUP("1000",B:U,5,0) + VLOOKUP("2000",B:U,5,0) + VLOOKUP("3000",B:U,5,0)</f>
      </c>
      <c r="G49" s="23">
        <f>VLOOKUP("1000",B:U,6,0) + VLOOKUP("2000",B:U,6,0) + VLOOKUP("3000",B:U,6,0)</f>
      </c>
      <c r="H49" s="23">
        <f>VLOOKUP("1000",B:U,7,0) + VLOOKUP("2000",B:U,7,0) + VLOOKUP("3000",B:U,7,0)</f>
      </c>
      <c r="I49" s="23">
        <f>VLOOKUP("1000",B:U,8,0) + VLOOKUP("2000",B:U,8,0) + VLOOKUP("3000",B:U,8,0)</f>
      </c>
      <c r="J49" s="23">
        <f>VLOOKUP("1000",B:U,9,0) + VLOOKUP("2000",B:U,9,0) + VLOOKUP("3000",B:U,9,0)</f>
      </c>
    </row>
  </sheetData>
  <sheetProtection password="" sheet="1" objects="1" scenarios="1"/>
  <mergeCells>
    <mergeCell ref="A1:K1"/>
    <mergeCell ref="A2:A5"/>
    <mergeCell ref="B2:B5"/>
    <mergeCell ref="C2:F2"/>
    <mergeCell ref="G2:K2"/>
    <mergeCell ref="C3:C4"/>
    <mergeCell ref="D3:F3"/>
    <mergeCell ref="G3:G4"/>
    <mergeCell ref="H3:K3"/>
  </mergeCells>
  <phoneticPr fontId="0" type="noConversion"/>
  <pageMargins left="0.4" right="0.4" top="0.4" bottom="0.4" header="0.1" footer="0.1"/>
  <pageSetup paperSize="9" fitToHeight="0" orientation="landscape" verticalDpi="0" r:id="rId24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26" width="17.19" customWidth="1"/>
  </cols>
  <sheetData>
    <row r="1" ht="50" customHeight="1">
      <c r="A1" s="1" t="s">
        <v>696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" customHeight="1">
      <c r="A2" s="5" t="s">
        <v>63</v>
      </c>
      <c r="B2" s="5" t="s">
        <v>64</v>
      </c>
      <c r="C2" s="5" t="s">
        <v>697</v>
      </c>
      <c r="D2" s="5"/>
      <c r="E2" s="5"/>
      <c r="F2" s="5"/>
      <c r="G2" s="5"/>
      <c r="H2" s="5"/>
      <c r="I2" s="5"/>
      <c r="J2" s="5"/>
      <c r="K2" s="5" t="s">
        <v>698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30" customHeight="1">
      <c r="A3" s="5"/>
      <c r="B3" s="5"/>
      <c r="C3" s="5"/>
      <c r="D3" s="0"/>
      <c r="E3" s="0"/>
      <c r="F3" s="0"/>
      <c r="G3" s="0"/>
      <c r="H3" s="0"/>
      <c r="I3" s="0"/>
      <c r="J3" s="0"/>
      <c r="K3" s="5" t="s">
        <v>699</v>
      </c>
      <c r="L3" s="5"/>
      <c r="M3" s="5"/>
      <c r="N3" s="5"/>
      <c r="O3" s="5"/>
      <c r="P3" s="5"/>
      <c r="Q3" s="5"/>
      <c r="R3" s="5"/>
      <c r="S3" s="5" t="s">
        <v>700</v>
      </c>
      <c r="T3" s="5"/>
      <c r="U3" s="5"/>
      <c r="V3" s="5"/>
      <c r="W3" s="5"/>
      <c r="X3" s="5"/>
      <c r="Y3" s="5"/>
      <c r="Z3" s="5"/>
    </row>
    <row r="4" ht="30" customHeight="1">
      <c r="A4" s="5"/>
      <c r="B4" s="5"/>
      <c r="C4" s="5" t="s">
        <v>227</v>
      </c>
      <c r="D4" s="5"/>
      <c r="E4" s="5" t="s">
        <v>260</v>
      </c>
      <c r="F4" s="5"/>
      <c r="G4" s="5"/>
      <c r="H4" s="5"/>
      <c r="I4" s="5"/>
      <c r="J4" s="5"/>
      <c r="K4" s="5" t="s">
        <v>227</v>
      </c>
      <c r="L4" s="5"/>
      <c r="M4" s="5" t="s">
        <v>260</v>
      </c>
      <c r="N4" s="5"/>
      <c r="O4" s="5"/>
      <c r="P4" s="5"/>
      <c r="Q4" s="5"/>
      <c r="R4" s="5"/>
      <c r="S4" s="5" t="s">
        <v>227</v>
      </c>
      <c r="T4" s="5"/>
      <c r="U4" s="5" t="s">
        <v>260</v>
      </c>
      <c r="V4" s="5"/>
      <c r="W4" s="5"/>
      <c r="X4" s="5"/>
      <c r="Y4" s="5"/>
      <c r="Z4" s="5"/>
    </row>
    <row r="5" ht="30" customHeight="1">
      <c r="A5" s="5"/>
      <c r="B5" s="5"/>
      <c r="C5" s="5"/>
      <c r="D5" s="0"/>
      <c r="E5" s="5" t="s">
        <v>701</v>
      </c>
      <c r="F5" s="5"/>
      <c r="G5" s="5" t="s">
        <v>702</v>
      </c>
      <c r="H5" s="5"/>
      <c r="I5" s="5" t="s">
        <v>703</v>
      </c>
      <c r="J5" s="5"/>
      <c r="K5" s="5"/>
      <c r="L5" s="0"/>
      <c r="M5" s="5" t="s">
        <v>701</v>
      </c>
      <c r="N5" s="5"/>
      <c r="O5" s="5" t="s">
        <v>702</v>
      </c>
      <c r="P5" s="5"/>
      <c r="Q5" s="5" t="s">
        <v>703</v>
      </c>
      <c r="R5" s="5"/>
      <c r="S5" s="5"/>
      <c r="T5" s="0"/>
      <c r="U5" s="5" t="s">
        <v>701</v>
      </c>
      <c r="V5" s="5"/>
      <c r="W5" s="5" t="s">
        <v>702</v>
      </c>
      <c r="X5" s="5"/>
      <c r="Y5" s="5" t="s">
        <v>703</v>
      </c>
      <c r="Z5" s="5"/>
    </row>
    <row r="6" ht="30" customHeight="1">
      <c r="A6" s="5"/>
      <c r="B6" s="5"/>
      <c r="C6" s="5" t="s">
        <v>621</v>
      </c>
      <c r="D6" s="5" t="s">
        <v>622</v>
      </c>
      <c r="E6" s="5" t="s">
        <v>621</v>
      </c>
      <c r="F6" s="5" t="s">
        <v>622</v>
      </c>
      <c r="G6" s="5" t="s">
        <v>621</v>
      </c>
      <c r="H6" s="5" t="s">
        <v>622</v>
      </c>
      <c r="I6" s="5" t="s">
        <v>621</v>
      </c>
      <c r="J6" s="5" t="s">
        <v>622</v>
      </c>
      <c r="K6" s="5" t="s">
        <v>621</v>
      </c>
      <c r="L6" s="5" t="s">
        <v>622</v>
      </c>
      <c r="M6" s="5" t="s">
        <v>621</v>
      </c>
      <c r="N6" s="5" t="s">
        <v>622</v>
      </c>
      <c r="O6" s="5" t="s">
        <v>621</v>
      </c>
      <c r="P6" s="5" t="s">
        <v>622</v>
      </c>
      <c r="Q6" s="5" t="s">
        <v>621</v>
      </c>
      <c r="R6" s="5" t="s">
        <v>622</v>
      </c>
      <c r="S6" s="5" t="s">
        <v>621</v>
      </c>
      <c r="T6" s="5" t="s">
        <v>622</v>
      </c>
      <c r="U6" s="5" t="s">
        <v>621</v>
      </c>
      <c r="V6" s="5" t="s">
        <v>622</v>
      </c>
      <c r="W6" s="5" t="s">
        <v>621</v>
      </c>
      <c r="X6" s="5" t="s">
        <v>622</v>
      </c>
      <c r="Y6" s="5" t="s">
        <v>621</v>
      </c>
      <c r="Z6" s="5" t="s">
        <v>622</v>
      </c>
    </row>
    <row r="7" ht="20" customHeight="1">
      <c r="A7" s="5" t="s">
        <v>70</v>
      </c>
      <c r="B7" s="5" t="s">
        <v>71</v>
      </c>
      <c r="C7" s="5" t="s">
        <v>72</v>
      </c>
      <c r="D7" s="5" t="s">
        <v>73</v>
      </c>
      <c r="E7" s="5" t="s">
        <v>74</v>
      </c>
      <c r="F7" s="5" t="s">
        <v>75</v>
      </c>
      <c r="G7" s="5" t="s">
        <v>155</v>
      </c>
      <c r="H7" s="5" t="s">
        <v>156</v>
      </c>
      <c r="I7" s="5" t="s">
        <v>157</v>
      </c>
      <c r="J7" s="5" t="s">
        <v>158</v>
      </c>
      <c r="K7" s="5" t="s">
        <v>159</v>
      </c>
      <c r="L7" s="5" t="s">
        <v>160</v>
      </c>
      <c r="M7" s="5" t="s">
        <v>161</v>
      </c>
      <c r="N7" s="5" t="s">
        <v>162</v>
      </c>
      <c r="O7" s="5" t="s">
        <v>163</v>
      </c>
      <c r="P7" s="5" t="s">
        <v>164</v>
      </c>
      <c r="Q7" s="5" t="s">
        <v>165</v>
      </c>
      <c r="R7" s="5" t="s">
        <v>166</v>
      </c>
      <c r="S7" s="5" t="s">
        <v>167</v>
      </c>
      <c r="T7" s="5" t="s">
        <v>168</v>
      </c>
      <c r="U7" s="5" t="s">
        <v>403</v>
      </c>
      <c r="V7" s="5" t="s">
        <v>404</v>
      </c>
      <c r="W7" s="5" t="s">
        <v>405</v>
      </c>
      <c r="X7" s="5" t="s">
        <v>406</v>
      </c>
      <c r="Y7" s="5" t="s">
        <v>407</v>
      </c>
      <c r="Z7" s="5" t="s">
        <v>408</v>
      </c>
    </row>
    <row r="8" ht="30" customHeight="1">
      <c r="A8" s="24" t="s">
        <v>623</v>
      </c>
      <c r="B8" s="25" t="s">
        <v>131</v>
      </c>
      <c r="C8" s="23">
        <f>E8+G8+I8</f>
      </c>
      <c r="D8" s="23">
        <f>F8+H8+J8</f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f>M8+O8+Q8</f>
      </c>
      <c r="L8" s="23">
        <f>N8+P8+R8</f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f>U8+W8+Y8</f>
      </c>
      <c r="T8" s="23">
        <f>V8+X8+Z8</f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</row>
    <row r="9" ht="30" customHeight="1">
      <c r="A9" s="6" t="s">
        <v>624</v>
      </c>
      <c r="B9" s="5" t="s">
        <v>133</v>
      </c>
      <c r="C9" s="7">
        <f>E9+G9+I9</f>
      </c>
      <c r="D9" s="7">
        <f>F9+H9+J9</f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f>M9+O9+Q9</f>
      </c>
      <c r="L9" s="7">
        <f>N9+P9+R9</f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f>U9+W9+Y9</f>
      </c>
      <c r="T9" s="7">
        <f>V9+X9+Z9</f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</row>
    <row r="10" ht="30" customHeight="1">
      <c r="A10" s="6" t="s">
        <v>625</v>
      </c>
      <c r="B10" s="5" t="s">
        <v>626</v>
      </c>
      <c r="C10" s="7">
        <f>E10+G10+I10</f>
      </c>
      <c r="D10" s="7">
        <f>F10+H10+J10</f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f>M10+O10+Q10</f>
      </c>
      <c r="L10" s="7">
        <f>N10+P10+R10</f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f>U10+W10+Y10</f>
      </c>
      <c r="T10" s="7">
        <f>V10+X10+Z10</f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</row>
    <row r="11" ht="30" customHeight="1">
      <c r="A11" s="6" t="s">
        <v>627</v>
      </c>
      <c r="B11" s="5" t="s">
        <v>628</v>
      </c>
      <c r="C11" s="7">
        <f>E11+G11+I11</f>
      </c>
      <c r="D11" s="7">
        <f>F11+H11+J11</f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f>M11+O11+Q11</f>
      </c>
      <c r="L11" s="7">
        <f>N11+P11+R11</f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f>U11+W11+Y11</f>
      </c>
      <c r="T11" s="7">
        <f>V11+X11+Z11</f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</row>
    <row r="12" ht="30" customHeight="1">
      <c r="A12" s="6" t="s">
        <v>629</v>
      </c>
      <c r="B12" s="5" t="s">
        <v>630</v>
      </c>
      <c r="C12" s="7">
        <f>E12+G12+I12</f>
      </c>
      <c r="D12" s="7">
        <f>F12+H12+J12</f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f>M12+O12+Q12</f>
      </c>
      <c r="L12" s="7">
        <f>N12+P12+R12</f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f>U12+W12+Y12</f>
      </c>
      <c r="T12" s="7">
        <f>V12+X12+Z12</f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</row>
    <row r="13" ht="30" customHeight="1">
      <c r="A13" s="6" t="s">
        <v>631</v>
      </c>
      <c r="B13" s="5" t="s">
        <v>632</v>
      </c>
      <c r="C13" s="7">
        <f>E13+G13+I13</f>
      </c>
      <c r="D13" s="7">
        <f>F13+H13+J13</f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f>M13+O13+Q13</f>
      </c>
      <c r="L13" s="7">
        <f>N13+P13+R13</f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f>U13+W13+Y13</f>
      </c>
      <c r="T13" s="7">
        <f>V13+X13+Z13</f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</row>
    <row r="14" ht="30" customHeight="1">
      <c r="A14" s="6" t="s">
        <v>633</v>
      </c>
      <c r="B14" s="5" t="s">
        <v>634</v>
      </c>
      <c r="C14" s="7">
        <f>E14+G14+I14</f>
      </c>
      <c r="D14" s="7">
        <f>F14+H14+J14</f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f>M14+O14+Q14</f>
      </c>
      <c r="L14" s="7">
        <f>N14+P14+R14</f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f>U14+W14+Y14</f>
      </c>
      <c r="T14" s="7">
        <f>V14+X14+Z14</f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</row>
    <row r="15" ht="30" customHeight="1">
      <c r="A15" s="6" t="s">
        <v>635</v>
      </c>
      <c r="B15" s="5" t="s">
        <v>636</v>
      </c>
      <c r="C15" s="7">
        <f>E15+G15+I15</f>
      </c>
      <c r="D15" s="7">
        <f>F15+H15+J15</f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f>M15+O15+Q15</f>
      </c>
      <c r="L15" s="7">
        <f>N15+P15+R15</f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f>U15+W15+Y15</f>
      </c>
      <c r="T15" s="7">
        <f>V15+X15+Z15</f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</row>
    <row r="16" ht="30" customHeight="1">
      <c r="A16" s="6" t="s">
        <v>637</v>
      </c>
      <c r="B16" s="5" t="s">
        <v>638</v>
      </c>
      <c r="C16" s="7">
        <f>E16+G16+I16</f>
      </c>
      <c r="D16" s="7">
        <f>F16+H16+J16</f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f>M16+O16+Q16</f>
      </c>
      <c r="L16" s="7">
        <f>N16+P16+R16</f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f>U16+W16+Y16</f>
      </c>
      <c r="T16" s="7">
        <f>V16+X16+Z16</f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</row>
    <row r="17" ht="30" customHeight="1">
      <c r="A17" s="6" t="s">
        <v>639</v>
      </c>
      <c r="B17" s="5" t="s">
        <v>640</v>
      </c>
      <c r="C17" s="7">
        <f>E17+G17+I17</f>
      </c>
      <c r="D17" s="7">
        <f>F17+H17+J17</f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f>M17+O17+Q17</f>
      </c>
      <c r="L17" s="7">
        <f>N17+P17+R17</f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f>U17+W17+Y17</f>
      </c>
      <c r="T17" s="7">
        <f>V17+X17+Z17</f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</row>
    <row r="18" ht="30" customHeight="1">
      <c r="A18" s="6" t="s">
        <v>641</v>
      </c>
      <c r="B18" s="5" t="s">
        <v>135</v>
      </c>
      <c r="C18" s="7">
        <f>E18+G18+I18</f>
      </c>
      <c r="D18" s="7">
        <f>F18+H18+J18</f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f>M18+O18+Q18</f>
      </c>
      <c r="L18" s="7">
        <f>N18+P18+R18</f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f>U18+W18+Y18</f>
      </c>
      <c r="T18" s="7">
        <f>V18+X18+Z18</f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</row>
    <row r="19" ht="30" customHeight="1">
      <c r="A19" s="6" t="s">
        <v>642</v>
      </c>
      <c r="B19" s="5" t="s">
        <v>369</v>
      </c>
      <c r="C19" s="7">
        <f>E19+G19+I19</f>
      </c>
      <c r="D19" s="7">
        <f>F19+H19+J19</f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f>M19+O19+Q19</f>
      </c>
      <c r="L19" s="7">
        <f>N19+P19+R19</f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f>U19+W19+Y19</f>
      </c>
      <c r="T19" s="7">
        <f>V19+X19+Z19</f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</row>
    <row r="20" ht="30" customHeight="1">
      <c r="A20" s="6" t="s">
        <v>643</v>
      </c>
      <c r="B20" s="5" t="s">
        <v>371</v>
      </c>
      <c r="C20" s="7">
        <f>E20+G20+I20</f>
      </c>
      <c r="D20" s="7">
        <f>F20+H20+J20</f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f>M20+O20+Q20</f>
      </c>
      <c r="L20" s="7">
        <f>N20+P20+R20</f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f>U20+W20+Y20</f>
      </c>
      <c r="T20" s="7">
        <f>V20+X20+Z20</f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</row>
    <row r="21" ht="30" customHeight="1">
      <c r="A21" s="6" t="s">
        <v>644</v>
      </c>
      <c r="B21" s="5" t="s">
        <v>373</v>
      </c>
      <c r="C21" s="7">
        <f>E21+G21+I21</f>
      </c>
      <c r="D21" s="7">
        <f>F21+H21+J21</f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f>M21+O21+Q21</f>
      </c>
      <c r="L21" s="7">
        <f>N21+P21+R21</f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f>U21+W21+Y21</f>
      </c>
      <c r="T21" s="7">
        <f>V21+X21+Z21</f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</row>
    <row r="22" ht="30" customHeight="1">
      <c r="A22" s="6" t="s">
        <v>645</v>
      </c>
      <c r="B22" s="5" t="s">
        <v>375</v>
      </c>
      <c r="C22" s="7">
        <f>E22+G22+I22</f>
      </c>
      <c r="D22" s="7">
        <f>F22+H22+J22</f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f>M22+O22+Q22</f>
      </c>
      <c r="L22" s="7">
        <f>N22+P22+R22</f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f>U22+W22+Y22</f>
      </c>
      <c r="T22" s="7">
        <f>V22+X22+Z22</f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</row>
    <row r="23" ht="30" customHeight="1">
      <c r="A23" s="6" t="s">
        <v>646</v>
      </c>
      <c r="B23" s="5" t="s">
        <v>377</v>
      </c>
      <c r="C23" s="7">
        <f>E23+G23+I23</f>
      </c>
      <c r="D23" s="7">
        <f>F23+H23+J23</f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f>M23+O23+Q23</f>
      </c>
      <c r="L23" s="7">
        <f>N23+P23+R23</f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f>U23+W23+Y23</f>
      </c>
      <c r="T23" s="7">
        <f>V23+X23+Z23</f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</row>
    <row r="24" ht="30" customHeight="1">
      <c r="A24" s="6" t="s">
        <v>647</v>
      </c>
      <c r="B24" s="5" t="s">
        <v>384</v>
      </c>
      <c r="C24" s="7">
        <f>E24+G24+I24</f>
      </c>
      <c r="D24" s="7">
        <f>F24+H24+J24</f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f>M24+O24+Q24</f>
      </c>
      <c r="L24" s="7">
        <f>N24+P24+R24</f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f>U24+W24+Y24</f>
      </c>
      <c r="T24" s="7">
        <f>V24+X24+Z24</f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ht="30" customHeight="1">
      <c r="A25" s="6" t="s">
        <v>648</v>
      </c>
      <c r="B25" s="5" t="s">
        <v>649</v>
      </c>
      <c r="C25" s="7">
        <f>E25+G25+I25</f>
      </c>
      <c r="D25" s="7">
        <f>F25+H25+J25</f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f>M25+O25+Q25</f>
      </c>
      <c r="L25" s="7">
        <f>N25+P25+R25</f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f>U25+W25+Y25</f>
      </c>
      <c r="T25" s="7">
        <f>V25+X25+Z25</f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</row>
    <row r="26" ht="30" customHeight="1">
      <c r="A26" s="6" t="s">
        <v>650</v>
      </c>
      <c r="B26" s="5" t="s">
        <v>651</v>
      </c>
      <c r="C26" s="7">
        <f>E26+G26+I26</f>
      </c>
      <c r="D26" s="7">
        <f>F26+H26+J26</f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f>M26+O26+Q26</f>
      </c>
      <c r="L26" s="7">
        <f>N26+P26+R26</f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f>U26+W26+Y26</f>
      </c>
      <c r="T26" s="7">
        <f>V26+X26+Z26</f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</row>
    <row r="27" ht="30" customHeight="1">
      <c r="A27" s="24" t="s">
        <v>652</v>
      </c>
      <c r="B27" s="25" t="s">
        <v>273</v>
      </c>
      <c r="C27" s="23">
        <f>E27+G27+I27</f>
      </c>
      <c r="D27" s="23">
        <f>F27+H27+J27</f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f>M27+O27+Q27</f>
      </c>
      <c r="L27" s="23">
        <f>N27+P27+R27</f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f>U27+W27+Y27</f>
      </c>
      <c r="T27" s="23">
        <f>V27+X27+Z27</f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</row>
    <row r="28" ht="30" customHeight="1">
      <c r="A28" s="6" t="s">
        <v>653</v>
      </c>
      <c r="B28" s="5" t="s">
        <v>379</v>
      </c>
      <c r="C28" s="7">
        <f>E28+G28+I28</f>
      </c>
      <c r="D28" s="7">
        <f>F28+H28+J28</f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f>M28+O28+Q28</f>
      </c>
      <c r="L28" s="7">
        <f>N28+P28+R28</f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f>U28+W28+Y28</f>
      </c>
      <c r="T28" s="7">
        <f>V28+X28+Z28</f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</row>
    <row r="29" ht="30" customHeight="1">
      <c r="A29" s="6" t="s">
        <v>654</v>
      </c>
      <c r="B29" s="5" t="s">
        <v>655</v>
      </c>
      <c r="C29" s="7">
        <f>E29+G29+I29</f>
      </c>
      <c r="D29" s="7">
        <f>F29+H29+J29</f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f>M29+O29+Q29</f>
      </c>
      <c r="L29" s="7">
        <f>N29+P29+R29</f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f>U29+W29+Y29</f>
      </c>
      <c r="T29" s="7">
        <f>V29+X29+Z29</f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</row>
    <row r="30" ht="30" customHeight="1">
      <c r="A30" s="6" t="s">
        <v>656</v>
      </c>
      <c r="B30" s="5" t="s">
        <v>657</v>
      </c>
      <c r="C30" s="7">
        <f>E30+G30+I30</f>
      </c>
      <c r="D30" s="7">
        <f>F30+H30+J30</f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f>M30+O30+Q30</f>
      </c>
      <c r="L30" s="7">
        <f>N30+P30+R30</f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f>U30+W30+Y30</f>
      </c>
      <c r="T30" s="7">
        <f>V30+X30+Z30</f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</row>
    <row r="31" ht="30" customHeight="1">
      <c r="A31" s="6" t="s">
        <v>658</v>
      </c>
      <c r="B31" s="5" t="s">
        <v>659</v>
      </c>
      <c r="C31" s="7">
        <f>E31+G31+I31</f>
      </c>
      <c r="D31" s="7">
        <f>F31+H31+J31</f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f>M31+O31+Q31</f>
      </c>
      <c r="L31" s="7">
        <f>N31+P31+R31</f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f>U31+W31+Y31</f>
      </c>
      <c r="T31" s="7">
        <f>V31+X31+Z31</f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</row>
    <row r="32" ht="30" customHeight="1">
      <c r="A32" s="6" t="s">
        <v>660</v>
      </c>
      <c r="B32" s="5" t="s">
        <v>661</v>
      </c>
      <c r="C32" s="7">
        <f>E32+G32+I32</f>
      </c>
      <c r="D32" s="7">
        <f>F32+H32+J32</f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f>M32+O32+Q32</f>
      </c>
      <c r="L32" s="7">
        <f>N32+P32+R32</f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f>U32+W32+Y32</f>
      </c>
      <c r="T32" s="7">
        <f>V32+X32+Z32</f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</row>
    <row r="33" ht="30" customHeight="1">
      <c r="A33" s="6" t="s">
        <v>662</v>
      </c>
      <c r="B33" s="5" t="s">
        <v>663</v>
      </c>
      <c r="C33" s="7">
        <f>E33+G33+I33</f>
      </c>
      <c r="D33" s="7">
        <f>F33+H33+J33</f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f>M33+O33+Q33</f>
      </c>
      <c r="L33" s="7">
        <f>N33+P33+R33</f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f>U33+W33+Y33</f>
      </c>
      <c r="T33" s="7">
        <f>V33+X33+Z33</f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</row>
    <row r="34" ht="30" customHeight="1">
      <c r="A34" s="6" t="s">
        <v>664</v>
      </c>
      <c r="B34" s="5" t="s">
        <v>381</v>
      </c>
      <c r="C34" s="7">
        <f>E34+G34+I34</f>
      </c>
      <c r="D34" s="7">
        <f>F34+H34+J34</f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f>M34+O34+Q34</f>
      </c>
      <c r="L34" s="7">
        <f>N34+P34+R34</f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f>U34+W34+Y34</f>
      </c>
      <c r="T34" s="7">
        <f>V34+X34+Z34</f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</row>
    <row r="35" ht="30" customHeight="1">
      <c r="A35" s="6" t="s">
        <v>665</v>
      </c>
      <c r="B35" s="5" t="s">
        <v>666</v>
      </c>
      <c r="C35" s="7">
        <f>E35+G35+I35</f>
      </c>
      <c r="D35" s="7">
        <f>F35+H35+J35</f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f>M35+O35+Q35</f>
      </c>
      <c r="L35" s="7">
        <f>N35+P35+R35</f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f>U35+W35+Y35</f>
      </c>
      <c r="T35" s="7">
        <f>V35+X35+Z35</f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</row>
    <row r="36" ht="30" customHeight="1">
      <c r="A36" s="6" t="s">
        <v>667</v>
      </c>
      <c r="B36" s="5" t="s">
        <v>668</v>
      </c>
      <c r="C36" s="7">
        <f>E36+G36+I36</f>
      </c>
      <c r="D36" s="7">
        <f>F36+H36+J36</f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f>M36+O36+Q36</f>
      </c>
      <c r="L36" s="7">
        <f>N36+P36+R36</f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f>U36+W36+Y36</f>
      </c>
      <c r="T36" s="7">
        <f>V36+X36+Z36</f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</row>
    <row r="37" ht="30" customHeight="1">
      <c r="A37" s="6" t="s">
        <v>669</v>
      </c>
      <c r="B37" s="5" t="s">
        <v>670</v>
      </c>
      <c r="C37" s="7">
        <f>E37+G37+I37</f>
      </c>
      <c r="D37" s="7">
        <f>F37+H37+J37</f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f>M37+O37+Q37</f>
      </c>
      <c r="L37" s="7">
        <f>N37+P37+R37</f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f>U37+W37+Y37</f>
      </c>
      <c r="T37" s="7">
        <f>V37+X37+Z37</f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</row>
    <row r="38" ht="30" customHeight="1">
      <c r="A38" s="6" t="s">
        <v>671</v>
      </c>
      <c r="B38" s="5" t="s">
        <v>672</v>
      </c>
      <c r="C38" s="7">
        <f>E38+G38+I38</f>
      </c>
      <c r="D38" s="7">
        <f>F38+H38+J38</f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f>M38+O38+Q38</f>
      </c>
      <c r="L38" s="7">
        <f>N38+P38+R38</f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f>U38+W38+Y38</f>
      </c>
      <c r="T38" s="7">
        <f>V38+X38+Z38</f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</row>
    <row r="39" ht="30" customHeight="1">
      <c r="A39" s="6" t="s">
        <v>673</v>
      </c>
      <c r="B39" s="5" t="s">
        <v>674</v>
      </c>
      <c r="C39" s="7">
        <f>E39+G39+I39</f>
      </c>
      <c r="D39" s="7">
        <f>F39+H39+J39</f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f>M39+O39+Q39</f>
      </c>
      <c r="L39" s="7">
        <f>N39+P39+R39</f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f>U39+W39+Y39</f>
      </c>
      <c r="T39" s="7">
        <f>V39+X39+Z39</f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</row>
    <row r="40" ht="30" customHeight="1">
      <c r="A40" s="6" t="s">
        <v>675</v>
      </c>
      <c r="B40" s="5" t="s">
        <v>676</v>
      </c>
      <c r="C40" s="7">
        <f>E40+G40+I40</f>
      </c>
      <c r="D40" s="7">
        <f>F40+H40+J40</f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f>M40+O40+Q40</f>
      </c>
      <c r="L40" s="7">
        <f>N40+P40+R40</f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f>U40+W40+Y40</f>
      </c>
      <c r="T40" s="7">
        <f>V40+X40+Z40</f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</row>
    <row r="41" ht="30" customHeight="1">
      <c r="A41" s="24" t="s">
        <v>677</v>
      </c>
      <c r="B41" s="25" t="s">
        <v>275</v>
      </c>
      <c r="C41" s="23">
        <f>E41+G41+I41</f>
      </c>
      <c r="D41" s="23">
        <f>F41+H41+J41</f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f>M41+O41+Q41</f>
      </c>
      <c r="L41" s="23">
        <f>N41+P41+R41</f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f>U41+W41+Y41</f>
      </c>
      <c r="T41" s="23">
        <f>V41+X41+Z41</f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</row>
    <row r="42" ht="30" customHeight="1">
      <c r="A42" s="6" t="s">
        <v>678</v>
      </c>
      <c r="B42" s="5" t="s">
        <v>277</v>
      </c>
      <c r="C42" s="7">
        <f>E42+G42+I42</f>
      </c>
      <c r="D42" s="7">
        <f>F42+H42+J42</f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f>M42+O42+Q42</f>
      </c>
      <c r="L42" s="7">
        <f>N42+P42+R42</f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f>U42+W42+Y42</f>
      </c>
      <c r="T42" s="7">
        <f>V42+X42+Z42</f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</row>
    <row r="43" ht="30" customHeight="1">
      <c r="A43" s="6" t="s">
        <v>679</v>
      </c>
      <c r="B43" s="5" t="s">
        <v>279</v>
      </c>
      <c r="C43" s="7">
        <f>E43+G43+I43</f>
      </c>
      <c r="D43" s="7">
        <f>F43+H43+J43</f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f>M43+O43+Q43</f>
      </c>
      <c r="L43" s="7">
        <f>N43+P43+R43</f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f>U43+W43+Y43</f>
      </c>
      <c r="T43" s="7">
        <f>V43+X43+Z43</f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</row>
    <row r="44" ht="30" customHeight="1">
      <c r="A44" s="6" t="s">
        <v>680</v>
      </c>
      <c r="B44" s="5" t="s">
        <v>281</v>
      </c>
      <c r="C44" s="7">
        <f>E44+G44+I44</f>
      </c>
      <c r="D44" s="7">
        <f>F44+H44+J44</f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f>M44+O44+Q44</f>
      </c>
      <c r="L44" s="7">
        <f>N44+P44+R44</f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f>U44+W44+Y44</f>
      </c>
      <c r="T44" s="7">
        <f>V44+X44+Z44</f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</row>
    <row r="45" ht="30" customHeight="1">
      <c r="A45" s="6" t="s">
        <v>681</v>
      </c>
      <c r="B45" s="5" t="s">
        <v>283</v>
      </c>
      <c r="C45" s="7">
        <f>E45+G45+I45</f>
      </c>
      <c r="D45" s="7">
        <f>F45+H45+J45</f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f>M45+O45+Q45</f>
      </c>
      <c r="L45" s="7">
        <f>N45+P45+R45</f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f>U45+W45+Y45</f>
      </c>
      <c r="T45" s="7">
        <f>V45+X45+Z45</f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</row>
    <row r="46" ht="30" customHeight="1">
      <c r="A46" s="6" t="s">
        <v>682</v>
      </c>
      <c r="B46" s="5" t="s">
        <v>683</v>
      </c>
      <c r="C46" s="7">
        <f>E46+G46+I46</f>
      </c>
      <c r="D46" s="7">
        <f>F46+H46+J46</f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f>M46+O46+Q46</f>
      </c>
      <c r="L46" s="7">
        <f>N46+P46+R46</f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f>U46+W46+Y46</f>
      </c>
      <c r="T46" s="7">
        <f>V46+X46+Z46</f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</row>
    <row r="47" ht="30" customHeight="1">
      <c r="A47" s="6" t="s">
        <v>684</v>
      </c>
      <c r="B47" s="5" t="s">
        <v>685</v>
      </c>
      <c r="C47" s="7">
        <f>E47+G47+I47</f>
      </c>
      <c r="D47" s="7">
        <f>F47+H47+J47</f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f>M47+O47+Q47</f>
      </c>
      <c r="L47" s="7">
        <f>N47+P47+R47</f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f>U47+W47+Y47</f>
      </c>
      <c r="T47" s="7">
        <f>V47+X47+Z47</f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ht="30" customHeight="1">
      <c r="A48" s="6" t="s">
        <v>686</v>
      </c>
      <c r="B48" s="5" t="s">
        <v>687</v>
      </c>
      <c r="C48" s="7">
        <f>E48+G48+I48</f>
      </c>
      <c r="D48" s="7">
        <f>F48+H48+J48</f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f>M48+O48+Q48</f>
      </c>
      <c r="L48" s="7">
        <f>N48+P48+R48</f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f>U48+W48+Y48</f>
      </c>
      <c r="T48" s="7">
        <f>V48+X48+Z48</f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</row>
    <row r="49" ht="30" customHeight="1">
      <c r="A49" s="6" t="s">
        <v>688</v>
      </c>
      <c r="B49" s="5" t="s">
        <v>689</v>
      </c>
      <c r="C49" s="7">
        <f>E49+G49+I49</f>
      </c>
      <c r="D49" s="7">
        <f>F49+H49+J49</f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f>M49+O49+Q49</f>
      </c>
      <c r="L49" s="7">
        <f>N49+P49+R49</f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f>U49+W49+Y49</f>
      </c>
      <c r="T49" s="7">
        <f>V49+X49+Z49</f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</row>
    <row r="50" ht="30" customHeight="1">
      <c r="A50" s="6" t="s">
        <v>690</v>
      </c>
      <c r="B50" s="5" t="s">
        <v>691</v>
      </c>
      <c r="C50" s="7">
        <f>E50+G50+I50</f>
      </c>
      <c r="D50" s="7">
        <f>F50+H50+J50</f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f>M50+O50+Q50</f>
      </c>
      <c r="L50" s="7">
        <f>N50+P50+R50</f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f>U50+W50+Y50</f>
      </c>
      <c r="T50" s="7">
        <f>V50+X50+Z50</f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</row>
    <row r="51" ht="20" customHeight="1">
      <c r="A51" s="21" t="s">
        <v>136</v>
      </c>
      <c r="B51" s="25" t="s">
        <v>137</v>
      </c>
      <c r="C51" s="23">
        <f>VLOOKUP("1000",B:Z,2,0) + VLOOKUP("2000",B:Z,2,0) + VLOOKUP("3000",B:Z,2,0)</f>
      </c>
      <c r="D51" s="23">
        <f>VLOOKUP("1000",B:Z,3,0) + VLOOKUP("2000",B:Z,3,0) + VLOOKUP("3000",B:Z,3,0)</f>
      </c>
      <c r="E51" s="23">
        <f>VLOOKUP("1000",B:Z,4,0) + VLOOKUP("2000",B:Z,4,0) + VLOOKUP("3000",B:Z,4,0)</f>
      </c>
      <c r="F51" s="23">
        <f>VLOOKUP("1000",B:Z,5,0) + VLOOKUP("2000",B:Z,5,0) + VLOOKUP("3000",B:Z,5,0)</f>
      </c>
      <c r="G51" s="23">
        <f>VLOOKUP("1000",B:Z,6,0) + VLOOKUP("2000",B:Z,6,0) + VLOOKUP("3000",B:Z,6,0)</f>
      </c>
      <c r="H51" s="23">
        <f>VLOOKUP("1000",B:Z,7,0) + VLOOKUP("2000",B:Z,7,0) + VLOOKUP("3000",B:Z,7,0)</f>
      </c>
      <c r="I51" s="23">
        <f>VLOOKUP("1000",B:Z,8,0) + VLOOKUP("2000",B:Z,8,0) + VLOOKUP("3000",B:Z,8,0)</f>
      </c>
      <c r="J51" s="23">
        <f>VLOOKUP("1000",B:Z,9,0) + VLOOKUP("2000",B:Z,9,0) + VLOOKUP("3000",B:Z,9,0)</f>
      </c>
      <c r="K51" s="23">
        <f>VLOOKUP("1000",B:Z,10,0) + VLOOKUP("2000",B:Z,10,0) + VLOOKUP("3000",B:Z,10,0)</f>
      </c>
      <c r="L51" s="23">
        <f>VLOOKUP("1000",B:Z,11,0) + VLOOKUP("2000",B:Z,11,0) + VLOOKUP("3000",B:Z,11,0)</f>
      </c>
      <c r="M51" s="23">
        <f>VLOOKUP("1000",B:Z,12,0) + VLOOKUP("2000",B:Z,12,0) + VLOOKUP("3000",B:Z,12,0)</f>
      </c>
      <c r="N51" s="23">
        <f>VLOOKUP("1000",B:Z,13,0) + VLOOKUP("2000",B:Z,13,0) + VLOOKUP("3000",B:Z,13,0)</f>
      </c>
      <c r="O51" s="23">
        <f>VLOOKUP("1000",B:Z,14,0) + VLOOKUP("2000",B:Z,14,0) + VLOOKUP("3000",B:Z,14,0)</f>
      </c>
      <c r="P51" s="23">
        <f>VLOOKUP("1000",B:Z,15,0) + VLOOKUP("2000",B:Z,15,0) + VLOOKUP("3000",B:Z,15,0)</f>
      </c>
      <c r="Q51" s="23">
        <f>VLOOKUP("1000",B:Z,16,0) + VLOOKUP("2000",B:Z,16,0) + VLOOKUP("3000",B:Z,16,0)</f>
      </c>
      <c r="R51" s="23">
        <f>VLOOKUP("1000",B:Z,17,0) + VLOOKUP("2000",B:Z,17,0) + VLOOKUP("3000",B:Z,17,0)</f>
      </c>
      <c r="S51" s="23">
        <f>VLOOKUP("1000",B:Z,18,0) + VLOOKUP("2000",B:Z,18,0) + VLOOKUP("3000",B:Z,18,0)</f>
      </c>
      <c r="T51" s="23">
        <f>VLOOKUP("1000",B:Z,19,0) + VLOOKUP("2000",B:Z,19,0) + VLOOKUP("3000",B:Z,19,0)</f>
      </c>
      <c r="U51" s="23">
        <f>VLOOKUP("1000",B:Z,20,0) + VLOOKUP("2000",B:Z,20,0) + VLOOKUP("3000",B:Z,20,0)</f>
      </c>
      <c r="V51" s="23">
        <f>VLOOKUP("1000",B:Z,21,0) + VLOOKUP("2000",B:Z,21,0) + VLOOKUP("3000",B:Z,21,0)</f>
      </c>
      <c r="W51" s="23">
        <f>VLOOKUP("1000",B:Z,22,0) + VLOOKUP("2000",B:Z,22,0) + VLOOKUP("3000",B:Z,22,0)</f>
      </c>
      <c r="X51" s="23">
        <f>VLOOKUP("1000",B:Z,23,0) + VLOOKUP("2000",B:Z,23,0) + VLOOKUP("3000",B:Z,23,0)</f>
      </c>
      <c r="Y51" s="23">
        <f>VLOOKUP("1000",B:Z,24,0) + VLOOKUP("2000",B:Z,24,0) + VLOOKUP("3000",B:Z,24,0)</f>
      </c>
      <c r="Z51" s="23">
        <f>VLOOKUP("1000",B:Z,25,0) + VLOOKUP("2000",B:Z,25,0) + VLOOKUP("3000",B:Z,25,0)</f>
      </c>
    </row>
  </sheetData>
  <sheetProtection password="" sheet="1" objects="1" scenarios="1"/>
  <mergeCells>
    <mergeCell ref="A1:Z1"/>
    <mergeCell ref="A2:A6"/>
    <mergeCell ref="B2:B6"/>
    <mergeCell ref="C2:J3"/>
    <mergeCell ref="K2:Z2"/>
    <mergeCell ref="K3:R3"/>
    <mergeCell ref="S3:Z3"/>
    <mergeCell ref="C4:D5"/>
    <mergeCell ref="E4:J4"/>
    <mergeCell ref="K4:L5"/>
    <mergeCell ref="M4:R4"/>
    <mergeCell ref="S4:T5"/>
    <mergeCell ref="U4:Z4"/>
    <mergeCell ref="E5:F5"/>
    <mergeCell ref="G5:H5"/>
    <mergeCell ref="I5:J5"/>
    <mergeCell ref="M5:N5"/>
    <mergeCell ref="O5:P5"/>
    <mergeCell ref="Q5:R5"/>
    <mergeCell ref="U5:V5"/>
    <mergeCell ref="W5:X5"/>
    <mergeCell ref="Y5:Z5"/>
  </mergeCells>
  <phoneticPr fontId="0" type="noConversion"/>
  <pageMargins left="0.4" right="0.4" top="0.4" bottom="0.4" header="0.1" footer="0.1"/>
  <pageSetup paperSize="9" fitToHeight="0" orientation="landscape" verticalDpi="0" r:id="rId25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5" width="17.19" customWidth="1"/>
  </cols>
  <sheetData>
    <row r="1" ht="50" customHeight="1">
      <c r="A1" s="1" t="s">
        <v>704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0" customHeight="1">
      <c r="A2" s="5" t="s">
        <v>63</v>
      </c>
      <c r="B2" s="5" t="s">
        <v>64</v>
      </c>
      <c r="C2" s="5" t="s">
        <v>705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30" customHeight="1">
      <c r="A3" s="5"/>
      <c r="B3" s="5"/>
      <c r="C3" s="5" t="s">
        <v>706</v>
      </c>
      <c r="D3" s="5" t="s">
        <v>260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30" customHeight="1">
      <c r="A4" s="5"/>
      <c r="B4" s="5"/>
      <c r="C4" s="5"/>
      <c r="D4" s="5" t="s">
        <v>707</v>
      </c>
      <c r="E4" s="5"/>
      <c r="F4" s="5"/>
      <c r="G4" s="5"/>
      <c r="H4" s="5"/>
      <c r="I4" s="5"/>
      <c r="J4" s="5" t="s">
        <v>708</v>
      </c>
      <c r="K4" s="5"/>
      <c r="L4" s="5" t="s">
        <v>609</v>
      </c>
      <c r="M4" s="5"/>
      <c r="N4" s="5"/>
      <c r="O4" s="5" t="s">
        <v>709</v>
      </c>
    </row>
    <row r="5" ht="30" customHeight="1">
      <c r="A5" s="5"/>
      <c r="B5" s="5"/>
      <c r="C5" s="5"/>
      <c r="D5" s="5" t="s">
        <v>710</v>
      </c>
      <c r="E5" s="5" t="s">
        <v>711</v>
      </c>
      <c r="F5" s="5" t="s">
        <v>712</v>
      </c>
      <c r="G5" s="5" t="s">
        <v>614</v>
      </c>
      <c r="H5" s="5" t="s">
        <v>713</v>
      </c>
      <c r="I5" s="5" t="s">
        <v>714</v>
      </c>
      <c r="J5" s="5" t="s">
        <v>715</v>
      </c>
      <c r="K5" s="5" t="s">
        <v>708</v>
      </c>
      <c r="L5" s="5" t="s">
        <v>716</v>
      </c>
      <c r="M5" s="5" t="s">
        <v>717</v>
      </c>
      <c r="N5" s="5" t="s">
        <v>718</v>
      </c>
      <c r="O5" s="5"/>
    </row>
    <row r="6" ht="20" customHeight="1">
      <c r="A6" s="5" t="s">
        <v>70</v>
      </c>
      <c r="B6" s="5" t="s">
        <v>71</v>
      </c>
      <c r="C6" s="5" t="s">
        <v>72</v>
      </c>
      <c r="D6" s="5" t="s">
        <v>73</v>
      </c>
      <c r="E6" s="5" t="s">
        <v>74</v>
      </c>
      <c r="F6" s="5" t="s">
        <v>75</v>
      </c>
      <c r="G6" s="5" t="s">
        <v>155</v>
      </c>
      <c r="H6" s="5" t="s">
        <v>156</v>
      </c>
      <c r="I6" s="5" t="s">
        <v>157</v>
      </c>
      <c r="J6" s="5" t="s">
        <v>158</v>
      </c>
      <c r="K6" s="5" t="s">
        <v>159</v>
      </c>
      <c r="L6" s="5" t="s">
        <v>160</v>
      </c>
      <c r="M6" s="5" t="s">
        <v>161</v>
      </c>
      <c r="N6" s="5" t="s">
        <v>162</v>
      </c>
      <c r="O6" s="5" t="s">
        <v>163</v>
      </c>
    </row>
    <row r="7" ht="30" customHeight="1">
      <c r="A7" s="24" t="s">
        <v>623</v>
      </c>
      <c r="B7" s="25" t="s">
        <v>131</v>
      </c>
      <c r="C7" s="23">
        <f>SUM(D7:O7)</f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</row>
    <row r="8" ht="30" customHeight="1">
      <c r="A8" s="6" t="s">
        <v>624</v>
      </c>
      <c r="B8" s="5" t="s">
        <v>133</v>
      </c>
      <c r="C8" s="7">
        <f>SUM(D8:O8)</f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ht="30" customHeight="1">
      <c r="A9" s="6" t="s">
        <v>625</v>
      </c>
      <c r="B9" s="5" t="s">
        <v>626</v>
      </c>
      <c r="C9" s="7">
        <f>SUM(D9:O9)</f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ht="30" customHeight="1">
      <c r="A10" s="6" t="s">
        <v>627</v>
      </c>
      <c r="B10" s="5" t="s">
        <v>628</v>
      </c>
      <c r="C10" s="7">
        <f>SUM(D10:O10)</f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ht="30" customHeight="1">
      <c r="A11" s="6" t="s">
        <v>629</v>
      </c>
      <c r="B11" s="5" t="s">
        <v>630</v>
      </c>
      <c r="C11" s="7">
        <f>SUM(D11:O11)</f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</row>
    <row r="12" ht="30" customHeight="1">
      <c r="A12" s="6" t="s">
        <v>631</v>
      </c>
      <c r="B12" s="5" t="s">
        <v>632</v>
      </c>
      <c r="C12" s="7">
        <f>SUM(D12:O12)</f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ht="30" customHeight="1">
      <c r="A13" s="6" t="s">
        <v>633</v>
      </c>
      <c r="B13" s="5" t="s">
        <v>634</v>
      </c>
      <c r="C13" s="7">
        <f>SUM(D13:O13)</f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ht="30" customHeight="1">
      <c r="A14" s="6" t="s">
        <v>635</v>
      </c>
      <c r="B14" s="5" t="s">
        <v>636</v>
      </c>
      <c r="C14" s="7">
        <f>SUM(D14:O14)</f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ht="30" customHeight="1">
      <c r="A15" s="6" t="s">
        <v>637</v>
      </c>
      <c r="B15" s="5" t="s">
        <v>638</v>
      </c>
      <c r="C15" s="7">
        <f>SUM(D15:O15)</f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</row>
    <row r="16" ht="30" customHeight="1">
      <c r="A16" s="6" t="s">
        <v>639</v>
      </c>
      <c r="B16" s="5" t="s">
        <v>640</v>
      </c>
      <c r="C16" s="7">
        <f>SUM(D16:O16)</f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</row>
    <row r="17" ht="30" customHeight="1">
      <c r="A17" s="6" t="s">
        <v>641</v>
      </c>
      <c r="B17" s="5" t="s">
        <v>135</v>
      </c>
      <c r="C17" s="7">
        <f>SUM(D17:O17)</f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</row>
    <row r="18" ht="30" customHeight="1">
      <c r="A18" s="6" t="s">
        <v>642</v>
      </c>
      <c r="B18" s="5" t="s">
        <v>369</v>
      </c>
      <c r="C18" s="7">
        <f>SUM(D18:O18)</f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ht="30" customHeight="1">
      <c r="A19" s="6" t="s">
        <v>643</v>
      </c>
      <c r="B19" s="5" t="s">
        <v>371</v>
      </c>
      <c r="C19" s="7">
        <f>SUM(D19:O19)</f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ht="30" customHeight="1">
      <c r="A20" s="6" t="s">
        <v>644</v>
      </c>
      <c r="B20" s="5" t="s">
        <v>373</v>
      </c>
      <c r="C20" s="7">
        <f>SUM(D20:O20)</f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ht="30" customHeight="1">
      <c r="A21" s="6" t="s">
        <v>645</v>
      </c>
      <c r="B21" s="5" t="s">
        <v>375</v>
      </c>
      <c r="C21" s="7">
        <f>SUM(D21:O21)</f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ht="30" customHeight="1">
      <c r="A22" s="6" t="s">
        <v>646</v>
      </c>
      <c r="B22" s="5" t="s">
        <v>377</v>
      </c>
      <c r="C22" s="7">
        <f>SUM(D22:O22)</f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ht="30" customHeight="1">
      <c r="A23" s="6" t="s">
        <v>647</v>
      </c>
      <c r="B23" s="5" t="s">
        <v>384</v>
      </c>
      <c r="C23" s="7">
        <f>SUM(D23:O23)</f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</row>
    <row r="24" ht="30" customHeight="1">
      <c r="A24" s="6" t="s">
        <v>648</v>
      </c>
      <c r="B24" s="5" t="s">
        <v>649</v>
      </c>
      <c r="C24" s="7">
        <f>SUM(D24:O24)</f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</row>
    <row r="25" ht="30" customHeight="1">
      <c r="A25" s="6" t="s">
        <v>650</v>
      </c>
      <c r="B25" s="5" t="s">
        <v>651</v>
      </c>
      <c r="C25" s="7">
        <f>SUM(D25:O25)</f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</row>
    <row r="26" ht="30" customHeight="1">
      <c r="A26" s="24" t="s">
        <v>652</v>
      </c>
      <c r="B26" s="25" t="s">
        <v>273</v>
      </c>
      <c r="C26" s="23">
        <f>SUM(D26:O26)</f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</row>
    <row r="27" ht="30" customHeight="1">
      <c r="A27" s="6" t="s">
        <v>653</v>
      </c>
      <c r="B27" s="5" t="s">
        <v>379</v>
      </c>
      <c r="C27" s="7">
        <f>SUM(D27:O27)</f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</row>
    <row r="28" ht="30" customHeight="1">
      <c r="A28" s="6" t="s">
        <v>654</v>
      </c>
      <c r="B28" s="5" t="s">
        <v>655</v>
      </c>
      <c r="C28" s="7">
        <f>SUM(D28:O28)</f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</row>
    <row r="29" ht="30" customHeight="1">
      <c r="A29" s="6" t="s">
        <v>656</v>
      </c>
      <c r="B29" s="5" t="s">
        <v>657</v>
      </c>
      <c r="C29" s="7">
        <f>SUM(D29:O29)</f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</row>
    <row r="30" ht="30" customHeight="1">
      <c r="A30" s="6" t="s">
        <v>658</v>
      </c>
      <c r="B30" s="5" t="s">
        <v>659</v>
      </c>
      <c r="C30" s="7">
        <f>SUM(D30:O30)</f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</row>
    <row r="31" ht="30" customHeight="1">
      <c r="A31" s="6" t="s">
        <v>660</v>
      </c>
      <c r="B31" s="5" t="s">
        <v>661</v>
      </c>
      <c r="C31" s="7">
        <f>SUM(D31:O31)</f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</row>
    <row r="32" ht="30" customHeight="1">
      <c r="A32" s="6" t="s">
        <v>662</v>
      </c>
      <c r="B32" s="5" t="s">
        <v>663</v>
      </c>
      <c r="C32" s="7">
        <f>SUM(D32:O32)</f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</row>
    <row r="33" ht="30" customHeight="1">
      <c r="A33" s="6" t="s">
        <v>664</v>
      </c>
      <c r="B33" s="5" t="s">
        <v>381</v>
      </c>
      <c r="C33" s="7">
        <f>SUM(D33:O33)</f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</row>
    <row r="34" ht="30" customHeight="1">
      <c r="A34" s="6" t="s">
        <v>665</v>
      </c>
      <c r="B34" s="5" t="s">
        <v>666</v>
      </c>
      <c r="C34" s="7">
        <f>SUM(D34:O34)</f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</row>
    <row r="35" ht="30" customHeight="1">
      <c r="A35" s="6" t="s">
        <v>667</v>
      </c>
      <c r="B35" s="5" t="s">
        <v>668</v>
      </c>
      <c r="C35" s="7">
        <f>SUM(D35:O35)</f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</row>
    <row r="36" ht="30" customHeight="1">
      <c r="A36" s="6" t="s">
        <v>669</v>
      </c>
      <c r="B36" s="5" t="s">
        <v>670</v>
      </c>
      <c r="C36" s="7">
        <f>SUM(D36:O36)</f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</row>
    <row r="37" ht="30" customHeight="1">
      <c r="A37" s="6" t="s">
        <v>671</v>
      </c>
      <c r="B37" s="5" t="s">
        <v>672</v>
      </c>
      <c r="C37" s="7">
        <f>SUM(D37:O37)</f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</row>
    <row r="38" ht="30" customHeight="1">
      <c r="A38" s="6" t="s">
        <v>673</v>
      </c>
      <c r="B38" s="5" t="s">
        <v>674</v>
      </c>
      <c r="C38" s="7">
        <f>SUM(D38:O38)</f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</row>
    <row r="39" ht="30" customHeight="1">
      <c r="A39" s="6" t="s">
        <v>675</v>
      </c>
      <c r="B39" s="5" t="s">
        <v>676</v>
      </c>
      <c r="C39" s="7">
        <f>SUM(D39:O39)</f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</row>
    <row r="40" ht="30" customHeight="1">
      <c r="A40" s="24" t="s">
        <v>677</v>
      </c>
      <c r="B40" s="25" t="s">
        <v>275</v>
      </c>
      <c r="C40" s="23">
        <f>SUM(D40:O40)</f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</row>
    <row r="41" ht="30" customHeight="1">
      <c r="A41" s="6" t="s">
        <v>678</v>
      </c>
      <c r="B41" s="5" t="s">
        <v>277</v>
      </c>
      <c r="C41" s="7">
        <f>SUM(D41:O41)</f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</row>
    <row r="42" ht="30" customHeight="1">
      <c r="A42" s="6" t="s">
        <v>679</v>
      </c>
      <c r="B42" s="5" t="s">
        <v>279</v>
      </c>
      <c r="C42" s="7">
        <f>SUM(D42:O42)</f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</row>
    <row r="43" ht="30" customHeight="1">
      <c r="A43" s="6" t="s">
        <v>680</v>
      </c>
      <c r="B43" s="5" t="s">
        <v>281</v>
      </c>
      <c r="C43" s="7">
        <f>SUM(D43:O43)</f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</row>
    <row r="44" ht="30" customHeight="1">
      <c r="A44" s="6" t="s">
        <v>681</v>
      </c>
      <c r="B44" s="5" t="s">
        <v>283</v>
      </c>
      <c r="C44" s="7">
        <f>SUM(D44:O44)</f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</row>
    <row r="45" ht="30" customHeight="1">
      <c r="A45" s="6" t="s">
        <v>682</v>
      </c>
      <c r="B45" s="5" t="s">
        <v>683</v>
      </c>
      <c r="C45" s="7">
        <f>SUM(D45:O45)</f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</row>
    <row r="46" ht="30" customHeight="1">
      <c r="A46" s="6" t="s">
        <v>684</v>
      </c>
      <c r="B46" s="5" t="s">
        <v>685</v>
      </c>
      <c r="C46" s="7">
        <f>SUM(D46:O46)</f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</row>
    <row r="47" ht="30" customHeight="1">
      <c r="A47" s="6" t="s">
        <v>686</v>
      </c>
      <c r="B47" s="5" t="s">
        <v>687</v>
      </c>
      <c r="C47" s="7">
        <f>SUM(D47:O47)</f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</row>
    <row r="48" ht="30" customHeight="1">
      <c r="A48" s="6" t="s">
        <v>688</v>
      </c>
      <c r="B48" s="5" t="s">
        <v>689</v>
      </c>
      <c r="C48" s="7">
        <f>SUM(D48:O48)</f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</row>
    <row r="49" ht="30" customHeight="1">
      <c r="A49" s="6" t="s">
        <v>690</v>
      </c>
      <c r="B49" s="5" t="s">
        <v>691</v>
      </c>
      <c r="C49" s="7">
        <f>SUM(D49:O49)</f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</row>
    <row r="50" ht="20" customHeight="1">
      <c r="A50" s="21" t="s">
        <v>136</v>
      </c>
      <c r="B50" s="25" t="s">
        <v>137</v>
      </c>
      <c r="C50" s="23">
        <f>VLOOKUP("1000",B:Z,2,0) + VLOOKUP("2000",B:Z,2,0) + VLOOKUP("3000",B:Z,2,0)</f>
      </c>
      <c r="D50" s="23">
        <f>VLOOKUP("1000",B:Z,3,0) + VLOOKUP("2000",B:Z,3,0) + VLOOKUP("3000",B:Z,3,0)</f>
      </c>
      <c r="E50" s="23">
        <f>VLOOKUP("1000",B:Z,4,0) + VLOOKUP("2000",B:Z,4,0) + VLOOKUP("3000",B:Z,4,0)</f>
      </c>
      <c r="F50" s="23">
        <f>VLOOKUP("1000",B:Z,5,0) + VLOOKUP("2000",B:Z,5,0) + VLOOKUP("3000",B:Z,5,0)</f>
      </c>
      <c r="G50" s="23">
        <f>VLOOKUP("1000",B:Z,6,0) + VLOOKUP("2000",B:Z,6,0) + VLOOKUP("3000",B:Z,6,0)</f>
      </c>
      <c r="H50" s="23">
        <f>VLOOKUP("1000",B:Z,7,0) + VLOOKUP("2000",B:Z,7,0) + VLOOKUP("3000",B:Z,7,0)</f>
      </c>
      <c r="I50" s="23">
        <f>VLOOKUP("1000",B:Z,8,0) + VLOOKUP("2000",B:Z,8,0) + VLOOKUP("3000",B:Z,8,0)</f>
      </c>
      <c r="J50" s="23">
        <f>VLOOKUP("1000",B:Z,9,0) + VLOOKUP("2000",B:Z,9,0) + VLOOKUP("3000",B:Z,9,0)</f>
      </c>
      <c r="K50" s="23">
        <f>VLOOKUP("1000",B:Z,10,0) + VLOOKUP("2000",B:Z,10,0) + VLOOKUP("3000",B:Z,10,0)</f>
      </c>
      <c r="L50" s="23">
        <f>VLOOKUP("1000",B:Z,11,0) + VLOOKUP("2000",B:Z,11,0) + VLOOKUP("3000",B:Z,11,0)</f>
      </c>
      <c r="M50" s="23">
        <f>VLOOKUP("1000",B:Z,12,0) + VLOOKUP("2000",B:Z,12,0) + VLOOKUP("3000",B:Z,12,0)</f>
      </c>
      <c r="N50" s="23">
        <f>VLOOKUP("1000",B:Z,13,0) + VLOOKUP("2000",B:Z,13,0) + VLOOKUP("3000",B:Z,13,0)</f>
      </c>
      <c r="O50" s="23">
        <f>VLOOKUP("1000",B:Z,14,0) + VLOOKUP("2000",B:Z,14,0) + VLOOKUP("3000",B:Z,14,0)</f>
      </c>
    </row>
    <row r="51" ht="15" customHeight="1">
</row>
    <row r="52" ht="40" customHeight="1">
      <c r="A52" s="10" t="s">
        <v>41</v>
      </c>
      <c r="B52" s="15"/>
      <c r="C52" s="0"/>
      <c r="D52" s="15"/>
      <c r="E52" s="0"/>
      <c r="F52" s="15"/>
    </row>
    <row r="53" ht="20" customHeight="1">
      <c r="A53" s="0"/>
      <c r="B53" s="11" t="s">
        <v>42</v>
      </c>
      <c r="C53" s="0"/>
      <c r="D53" s="11" t="s">
        <v>216</v>
      </c>
      <c r="E53" s="0"/>
      <c r="F53" s="11" t="s">
        <v>43</v>
      </c>
    </row>
    <row r="54" ht="40" customHeight="1">
      <c r="A54" s="10" t="s">
        <v>44</v>
      </c>
      <c r="B54" s="15"/>
      <c r="C54" s="0"/>
      <c r="D54" s="15"/>
      <c r="E54" s="0"/>
      <c r="F54" s="15"/>
    </row>
    <row r="55" ht="20" customHeight="1">
      <c r="A55" s="0"/>
      <c r="B55" s="11" t="s">
        <v>42</v>
      </c>
      <c r="C55" s="0"/>
      <c r="D55" s="11" t="s">
        <v>241</v>
      </c>
      <c r="E55" s="0"/>
      <c r="F55" s="11" t="s">
        <v>45</v>
      </c>
    </row>
    <row r="56" ht="20" customHeight="1">
      <c r="A56" s="10" t="s">
        <v>46</v>
      </c>
      <c r="B56" s="10"/>
    </row>
    <row r="57" ht="20" customHeight="1">
</row>
    <row r="58" ht="20" customHeight="1">
      <c r="A58" s="17" t="s">
        <v>47</v>
      </c>
      <c r="B58" s="17"/>
    </row>
    <row r="59" ht="20" customHeight="1">
      <c r="A59" s="18" t="s">
        <v>48</v>
      </c>
      <c r="B59" s="18"/>
    </row>
    <row r="60" ht="20" customHeight="1">
      <c r="A60" s="18" t="s">
        <v>49</v>
      </c>
      <c r="B60" s="18"/>
    </row>
    <row r="61" ht="20" customHeight="1">
      <c r="A61" s="18" t="s">
        <v>50</v>
      </c>
      <c r="B61" s="18"/>
    </row>
    <row r="62" ht="20" customHeight="1">
      <c r="A62" s="18" t="s">
        <v>51</v>
      </c>
      <c r="B62" s="18"/>
    </row>
    <row r="63" ht="20" customHeight="1">
      <c r="A63" s="18" t="s">
        <v>52</v>
      </c>
      <c r="B63" s="18"/>
    </row>
    <row r="64" ht="20" customHeight="1">
      <c r="A64" s="19" t="s">
        <v>53</v>
      </c>
      <c r="B64" s="19"/>
    </row>
  </sheetData>
  <sheetProtection password="" sheet="1" objects="1" scenarios="1"/>
  <mergeCells>
    <mergeCell ref="A1:O1"/>
    <mergeCell ref="A2:A5"/>
    <mergeCell ref="B2:B5"/>
    <mergeCell ref="C2:O2"/>
    <mergeCell ref="C3:C5"/>
    <mergeCell ref="D3:O3"/>
    <mergeCell ref="D4:I4"/>
    <mergeCell ref="J4:K4"/>
    <mergeCell ref="L4:N4"/>
    <mergeCell ref="O4:O5"/>
    <mergeCell ref="A56:B56"/>
    <mergeCell ref="A58:B58"/>
    <mergeCell ref="A59:B59"/>
    <mergeCell ref="A60:B60"/>
    <mergeCell ref="A61:B61"/>
    <mergeCell ref="A62:B62"/>
    <mergeCell ref="A63:B63"/>
    <mergeCell ref="A64:B64"/>
  </mergeCells>
  <phoneticPr fontId="0" type="noConversion"/>
  <pageMargins left="0.4" right="0.4" top="0.4" bottom="0.4" header="0.1" footer="0.1"/>
  <pageSetup paperSize="9" fitToHeight="0" orientation="landscape" verticalDpi="0" r:id="rId26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9" width="24.83" customWidth="1"/>
  </cols>
  <sheetData>
    <row r="1" ht="50" customHeight="1">
      <c r="A1" s="1" t="s">
        <v>719</v>
      </c>
      <c r="B1" s="1"/>
      <c r="C1" s="1"/>
      <c r="D1" s="1"/>
      <c r="E1" s="1"/>
      <c r="F1" s="1"/>
      <c r="G1" s="1"/>
      <c r="H1" s="1"/>
      <c r="I1" s="1"/>
    </row>
    <row r="2" ht="30" customHeight="1">
      <c r="A2" s="11" t="s">
        <v>55</v>
      </c>
      <c r="B2" s="11"/>
      <c r="C2" s="11"/>
      <c r="D2" s="11"/>
      <c r="E2" s="11"/>
      <c r="F2" s="11"/>
      <c r="G2" s="11"/>
      <c r="H2" s="11"/>
      <c r="I2" s="11"/>
    </row>
    <row r="3" ht="30" customHeight="1">
      <c r="A3" s="0"/>
      <c r="B3" s="0"/>
      <c r="C3" s="0"/>
      <c r="D3" s="0"/>
      <c r="E3" s="0"/>
      <c r="F3" s="0"/>
      <c r="G3" s="0"/>
      <c r="H3" s="0"/>
      <c r="I3" s="5" t="s">
        <v>2</v>
      </c>
    </row>
    <row r="4" ht="30" customHeight="1">
      <c r="A4" s="0"/>
      <c r="B4" s="0"/>
      <c r="C4" s="0"/>
      <c r="D4" s="0"/>
      <c r="E4" s="0"/>
      <c r="F4" s="0"/>
      <c r="G4" s="0"/>
      <c r="H4" s="20" t="s">
        <v>3</v>
      </c>
      <c r="I4" s="5" t="s">
        <v>56</v>
      </c>
    </row>
    <row r="5" ht="30" customHeight="1">
      <c r="A5" s="0"/>
      <c r="B5" s="0"/>
      <c r="C5" s="0"/>
      <c r="D5" s="0"/>
      <c r="E5" s="0"/>
      <c r="F5" s="0"/>
      <c r="G5" s="0"/>
      <c r="H5" s="20" t="s">
        <v>7</v>
      </c>
      <c r="I5" s="5" t="s">
        <v>8</v>
      </c>
    </row>
    <row r="6" ht="30" customHeight="1">
      <c r="A6" s="10" t="s">
        <v>5</v>
      </c>
      <c r="B6" s="15" t="s">
        <v>6</v>
      </c>
      <c r="C6" s="15"/>
      <c r="D6" s="15"/>
      <c r="E6" s="15"/>
      <c r="F6" s="15"/>
      <c r="G6" s="15"/>
      <c r="H6" s="20" t="s">
        <v>11</v>
      </c>
      <c r="I6" s="5" t="s">
        <v>12</v>
      </c>
    </row>
    <row r="7" ht="30" customHeight="1">
      <c r="A7" s="10" t="s">
        <v>57</v>
      </c>
      <c r="B7" s="15" t="s">
        <v>14</v>
      </c>
      <c r="C7" s="15"/>
      <c r="D7" s="15"/>
      <c r="E7" s="15"/>
      <c r="F7" s="15"/>
      <c r="G7" s="15"/>
      <c r="H7" s="20" t="s">
        <v>15</v>
      </c>
      <c r="I7" s="5" t="s">
        <v>16</v>
      </c>
    </row>
    <row r="8" ht="30" customHeight="1">
      <c r="A8" s="10" t="s">
        <v>17</v>
      </c>
      <c r="B8" s="15" t="s">
        <v>18</v>
      </c>
      <c r="C8" s="15"/>
      <c r="D8" s="15"/>
      <c r="E8" s="15"/>
      <c r="F8" s="15"/>
      <c r="G8" s="15"/>
      <c r="H8" s="20" t="s">
        <v>218</v>
      </c>
      <c r="I8" s="5" t="s">
        <v>20</v>
      </c>
    </row>
    <row r="9" ht="30" customHeight="1">
      <c r="A9" s="10" t="s">
        <v>21</v>
      </c>
      <c r="B9" s="11"/>
      <c r="C9" s="11"/>
      <c r="D9" s="11"/>
      <c r="E9" s="11"/>
      <c r="F9" s="11"/>
      <c r="G9" s="11"/>
      <c r="H9" s="20" t="s">
        <v>22</v>
      </c>
      <c r="I9" s="5" t="s">
        <v>23</v>
      </c>
    </row>
    <row r="10" ht="30" customHeight="1">
</row>
    <row r="11" ht="30" customHeight="1">
      <c r="A11" s="5" t="s">
        <v>434</v>
      </c>
      <c r="B11" s="5" t="s">
        <v>435</v>
      </c>
      <c r="C11" s="5" t="s">
        <v>720</v>
      </c>
      <c r="D11" s="5" t="s">
        <v>440</v>
      </c>
      <c r="E11" s="5"/>
      <c r="F11" s="5" t="s">
        <v>64</v>
      </c>
      <c r="G11" s="5" t="s">
        <v>721</v>
      </c>
      <c r="H11" s="5" t="s">
        <v>722</v>
      </c>
      <c r="I11" s="5" t="s">
        <v>723</v>
      </c>
    </row>
    <row r="12" ht="30" customHeight="1">
      <c r="A12" s="5"/>
      <c r="B12" s="5"/>
      <c r="C12" s="5"/>
      <c r="D12" s="5" t="s">
        <v>231</v>
      </c>
      <c r="E12" s="5" t="s">
        <v>232</v>
      </c>
      <c r="F12" s="5"/>
      <c r="G12" s="5"/>
      <c r="H12" s="5"/>
      <c r="I12" s="5"/>
    </row>
    <row r="13" ht="20" customHeight="1">
      <c r="A13" s="5" t="s">
        <v>70</v>
      </c>
      <c r="B13" s="5" t="s">
        <v>71</v>
      </c>
      <c r="C13" s="5" t="s">
        <v>72</v>
      </c>
      <c r="D13" s="5" t="s">
        <v>73</v>
      </c>
      <c r="E13" s="5" t="s">
        <v>74</v>
      </c>
      <c r="F13" s="5" t="s">
        <v>75</v>
      </c>
      <c r="G13" s="5" t="s">
        <v>155</v>
      </c>
      <c r="H13" s="5" t="s">
        <v>156</v>
      </c>
      <c r="I13" s="5" t="s">
        <v>157</v>
      </c>
    </row>
    <row r="14" ht="15" customHeight="1">
</row>
    <row r="15" ht="40" customHeight="1">
      <c r="A15" s="10" t="s">
        <v>41</v>
      </c>
      <c r="B15" s="15"/>
      <c r="C15" s="0"/>
      <c r="D15" s="15"/>
      <c r="E15" s="0"/>
      <c r="F15" s="15"/>
    </row>
    <row r="16" ht="20" customHeight="1">
      <c r="A16" s="0"/>
      <c r="B16" s="11" t="s">
        <v>42</v>
      </c>
      <c r="C16" s="0"/>
      <c r="D16" s="11" t="s">
        <v>216</v>
      </c>
      <c r="E16" s="0"/>
      <c r="F16" s="11" t="s">
        <v>43</v>
      </c>
    </row>
    <row r="17" ht="40" customHeight="1">
      <c r="A17" s="10" t="s">
        <v>44</v>
      </c>
      <c r="B17" s="15"/>
      <c r="C17" s="0"/>
      <c r="D17" s="15"/>
      <c r="E17" s="0"/>
      <c r="F17" s="15"/>
    </row>
    <row r="18" ht="20" customHeight="1">
      <c r="A18" s="0"/>
      <c r="B18" s="11" t="s">
        <v>42</v>
      </c>
      <c r="C18" s="0"/>
      <c r="D18" s="11" t="s">
        <v>241</v>
      </c>
      <c r="E18" s="0"/>
      <c r="F18" s="11" t="s">
        <v>45</v>
      </c>
    </row>
    <row r="19" ht="20" customHeight="1">
      <c r="A19" s="10" t="s">
        <v>46</v>
      </c>
      <c r="B19" s="10"/>
    </row>
    <row r="20" ht="20" customHeight="1">
</row>
    <row r="21" ht="20" customHeight="1">
      <c r="A21" s="17" t="s">
        <v>47</v>
      </c>
      <c r="B21" s="17"/>
    </row>
    <row r="22" ht="20" customHeight="1">
      <c r="A22" s="18" t="s">
        <v>48</v>
      </c>
      <c r="B22" s="18"/>
    </row>
    <row r="23" ht="20" customHeight="1">
      <c r="A23" s="18" t="s">
        <v>49</v>
      </c>
      <c r="B23" s="18"/>
    </row>
    <row r="24" ht="20" customHeight="1">
      <c r="A24" s="18" t="s">
        <v>50</v>
      </c>
      <c r="B24" s="18"/>
    </row>
    <row r="25" ht="20" customHeight="1">
      <c r="A25" s="18" t="s">
        <v>51</v>
      </c>
      <c r="B25" s="18"/>
    </row>
    <row r="26" ht="20" customHeight="1">
      <c r="A26" s="18" t="s">
        <v>52</v>
      </c>
      <c r="B26" s="18"/>
    </row>
    <row r="27" ht="20" customHeight="1">
      <c r="A27" s="19" t="s">
        <v>53</v>
      </c>
      <c r="B27" s="19"/>
    </row>
  </sheetData>
  <sheetProtection password="" sheet="1" objects="1" scenarios="1"/>
  <mergeCells>
    <mergeCell ref="A1:I1"/>
    <mergeCell ref="A2:I2"/>
    <mergeCell ref="B6:G6"/>
    <mergeCell ref="B7:G7"/>
    <mergeCell ref="B8:G8"/>
    <mergeCell ref="B9:G9"/>
    <mergeCell ref="A11:A12"/>
    <mergeCell ref="B11:B12"/>
    <mergeCell ref="C11:C12"/>
    <mergeCell ref="D11:E11"/>
    <mergeCell ref="F11:F12"/>
    <mergeCell ref="G11:G12"/>
    <mergeCell ref="H11:H12"/>
    <mergeCell ref="I11:I12"/>
    <mergeCell ref="A19:B19"/>
    <mergeCell ref="A21:B21"/>
    <mergeCell ref="A22:B22"/>
    <mergeCell ref="A23:B23"/>
    <mergeCell ref="A24:B24"/>
    <mergeCell ref="A25:B25"/>
    <mergeCell ref="A26:B26"/>
    <mergeCell ref="A27:B27"/>
  </mergeCells>
  <phoneticPr fontId="0" type="noConversion"/>
  <pageMargins left="0.4" right="0.4" top="0.4" bottom="0.4" header="0.1" footer="0.1"/>
  <pageSetup paperSize="9" fitToHeight="0" orientation="landscape" verticalDpi="0" r:id="rId27"/>
</worksheet>
</file>